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16" yWindow="-60" windowWidth="7272" windowHeight="9480" activeTab="6"/>
  </bookViews>
  <sheets>
    <sheet name="Прил 1" sheetId="8" r:id="rId1"/>
    <sheet name="Прил 2" sheetId="1" r:id="rId2"/>
    <sheet name="Прил 3" sheetId="2" r:id="rId3"/>
    <sheet name="Прил 4" sheetId="11" r:id="rId4"/>
    <sheet name="Прил 5" sheetId="3" r:id="rId5"/>
    <sheet name="Прил 6" sheetId="4" r:id="rId6"/>
    <sheet name="Прил 7" sheetId="5" r:id="rId7"/>
    <sheet name="Прил 8" sheetId="6" r:id="rId8"/>
    <sheet name="Прил 9" sheetId="7" r:id="rId9"/>
    <sheet name="Прил 10" sheetId="10" r:id="rId10"/>
  </sheets>
  <definedNames>
    <definedName name="_Hlk212642861" localSheetId="8">'Прил 9'!$A$189</definedName>
  </definedNames>
  <calcPr calcId="125725"/>
</workbook>
</file>

<file path=xl/calcChain.xml><?xml version="1.0" encoding="utf-8"?>
<calcChain xmlns="http://schemas.openxmlformats.org/spreadsheetml/2006/main">
  <c r="F13" i="7"/>
  <c r="F66" i="5"/>
  <c r="G66"/>
  <c r="E66"/>
  <c r="F210" i="6"/>
  <c r="G210"/>
  <c r="E213"/>
  <c r="F139" i="7" l="1"/>
  <c r="G159"/>
  <c r="G13"/>
  <c r="H13"/>
  <c r="F210" l="1"/>
  <c r="D26" i="1"/>
  <c r="E26"/>
  <c r="C26"/>
  <c r="D20"/>
  <c r="E20"/>
  <c r="C20"/>
  <c r="K10" i="10"/>
  <c r="L10"/>
  <c r="J10"/>
  <c r="F166" i="6"/>
  <c r="F165" s="1"/>
  <c r="F164" s="1"/>
  <c r="F163" s="1"/>
  <c r="G166"/>
  <c r="G165" s="1"/>
  <c r="G164" s="1"/>
  <c r="G163" s="1"/>
  <c r="E67" i="5"/>
  <c r="E68"/>
  <c r="E215" i="6"/>
  <c r="E214" s="1"/>
  <c r="F215" i="7"/>
  <c r="F214" s="1"/>
  <c r="G164"/>
  <c r="G163" s="1"/>
  <c r="G162" s="1"/>
  <c r="G161" s="1"/>
  <c r="H164"/>
  <c r="H163" s="1"/>
  <c r="H162" s="1"/>
  <c r="H161" s="1"/>
  <c r="H214"/>
  <c r="G214"/>
  <c r="F45" i="5"/>
  <c r="F44" s="1"/>
  <c r="F43" s="1"/>
  <c r="F42" s="1"/>
  <c r="G45"/>
  <c r="G44" s="1"/>
  <c r="G43" s="1"/>
  <c r="G42" s="1"/>
  <c r="E43"/>
  <c r="E42" s="1"/>
  <c r="E44"/>
  <c r="E45"/>
  <c r="E166" i="6"/>
  <c r="E165" s="1"/>
  <c r="E164" s="1"/>
  <c r="E163" s="1"/>
  <c r="F164" i="7"/>
  <c r="F163" s="1"/>
  <c r="F162" s="1"/>
  <c r="F161" s="1"/>
  <c r="G252" i="6" l="1"/>
  <c r="G251" s="1"/>
  <c r="G250" s="1"/>
  <c r="G249" s="1"/>
  <c r="G248" s="1"/>
  <c r="F252"/>
  <c r="F251" s="1"/>
  <c r="F250" s="1"/>
  <c r="F249" s="1"/>
  <c r="F248" s="1"/>
  <c r="E252"/>
  <c r="E251" s="1"/>
  <c r="E250" s="1"/>
  <c r="E249" s="1"/>
  <c r="E248" s="1"/>
  <c r="G245"/>
  <c r="G244" s="1"/>
  <c r="G243" s="1"/>
  <c r="G242" s="1"/>
  <c r="G241" s="1"/>
  <c r="G240" s="1"/>
  <c r="G246"/>
  <c r="F246"/>
  <c r="F245" s="1"/>
  <c r="F244" s="1"/>
  <c r="F243" s="1"/>
  <c r="F242" s="1"/>
  <c r="F241" s="1"/>
  <c r="F240" s="1"/>
  <c r="E246"/>
  <c r="E245" s="1"/>
  <c r="E244" s="1"/>
  <c r="E243" s="1"/>
  <c r="E242" s="1"/>
  <c r="G201"/>
  <c r="G200" s="1"/>
  <c r="G199" s="1"/>
  <c r="G198" s="1"/>
  <c r="G197" s="1"/>
  <c r="F201"/>
  <c r="F200" s="1"/>
  <c r="F199" s="1"/>
  <c r="F198" s="1"/>
  <c r="F197" s="1"/>
  <c r="E201"/>
  <c r="E200" s="1"/>
  <c r="E199" s="1"/>
  <c r="E198" s="1"/>
  <c r="E197" s="1"/>
  <c r="G238"/>
  <c r="G237" s="1"/>
  <c r="G236" s="1"/>
  <c r="G235" s="1"/>
  <c r="G234" s="1"/>
  <c r="G233" s="1"/>
  <c r="F238"/>
  <c r="F237" s="1"/>
  <c r="F236" s="1"/>
  <c r="F235" s="1"/>
  <c r="F234" s="1"/>
  <c r="F233" s="1"/>
  <c r="E238"/>
  <c r="E237" s="1"/>
  <c r="E236" s="1"/>
  <c r="E235" s="1"/>
  <c r="E234" s="1"/>
  <c r="E233" s="1"/>
  <c r="G231"/>
  <c r="G230" s="1"/>
  <c r="G229" s="1"/>
  <c r="G228" s="1"/>
  <c r="G227" s="1"/>
  <c r="G226" s="1"/>
  <c r="F231"/>
  <c r="F230" s="1"/>
  <c r="F229" s="1"/>
  <c r="F228" s="1"/>
  <c r="F227" s="1"/>
  <c r="F226" s="1"/>
  <c r="E231"/>
  <c r="E230" s="1"/>
  <c r="E229" s="1"/>
  <c r="E228" s="1"/>
  <c r="E227" s="1"/>
  <c r="E226" s="1"/>
  <c r="G218"/>
  <c r="G217" s="1"/>
  <c r="F218"/>
  <c r="F217" s="1"/>
  <c r="E218"/>
  <c r="E217" s="1"/>
  <c r="G208"/>
  <c r="G207" s="1"/>
  <c r="G206" s="1"/>
  <c r="G205" s="1"/>
  <c r="G204" s="1"/>
  <c r="G203" s="1"/>
  <c r="F208"/>
  <c r="F207" s="1"/>
  <c r="F206" s="1"/>
  <c r="F205" s="1"/>
  <c r="F204" s="1"/>
  <c r="F203" s="1"/>
  <c r="E208"/>
  <c r="E207" s="1"/>
  <c r="E206" s="1"/>
  <c r="E205" s="1"/>
  <c r="E204" s="1"/>
  <c r="E203" s="1"/>
  <c r="G195"/>
  <c r="G194" s="1"/>
  <c r="G193" s="1"/>
  <c r="G192" s="1"/>
  <c r="G191" s="1"/>
  <c r="F195"/>
  <c r="F194" s="1"/>
  <c r="F193" s="1"/>
  <c r="F192" s="1"/>
  <c r="F191" s="1"/>
  <c r="E195"/>
  <c r="E194" s="1"/>
  <c r="E193" s="1"/>
  <c r="E192" s="1"/>
  <c r="E191" s="1"/>
  <c r="G189"/>
  <c r="G188" s="1"/>
  <c r="G187" s="1"/>
  <c r="G186" s="1"/>
  <c r="G185" s="1"/>
  <c r="F189"/>
  <c r="F188" s="1"/>
  <c r="F187" s="1"/>
  <c r="F186" s="1"/>
  <c r="F185" s="1"/>
  <c r="E189"/>
  <c r="E188" s="1"/>
  <c r="E187" s="1"/>
  <c r="E186" s="1"/>
  <c r="E185" s="1"/>
  <c r="G183"/>
  <c r="G182" s="1"/>
  <c r="G181" s="1"/>
  <c r="G180" s="1"/>
  <c r="G179" s="1"/>
  <c r="F183"/>
  <c r="F182" s="1"/>
  <c r="F181" s="1"/>
  <c r="F180" s="1"/>
  <c r="F179" s="1"/>
  <c r="E183"/>
  <c r="E182" s="1"/>
  <c r="E181" s="1"/>
  <c r="E180" s="1"/>
  <c r="E179" s="1"/>
  <c r="G177"/>
  <c r="F177"/>
  <c r="E177"/>
  <c r="E170"/>
  <c r="E171"/>
  <c r="G153"/>
  <c r="F153"/>
  <c r="E153"/>
  <c r="G138"/>
  <c r="G137" s="1"/>
  <c r="F138"/>
  <c r="F137" s="1"/>
  <c r="E138"/>
  <c r="E137" s="1"/>
  <c r="G125"/>
  <c r="G124" s="1"/>
  <c r="F125"/>
  <c r="F124" s="1"/>
  <c r="E125"/>
  <c r="E124" s="1"/>
  <c r="E119"/>
  <c r="G114"/>
  <c r="F114"/>
  <c r="E114"/>
  <c r="G105"/>
  <c r="G104" s="1"/>
  <c r="G103" s="1"/>
  <c r="G102" s="1"/>
  <c r="G101" s="1"/>
  <c r="G106"/>
  <c r="F106"/>
  <c r="F105" s="1"/>
  <c r="F104" s="1"/>
  <c r="F103" s="1"/>
  <c r="F102" s="1"/>
  <c r="F101" s="1"/>
  <c r="E106"/>
  <c r="E105" s="1"/>
  <c r="E104" s="1"/>
  <c r="E98"/>
  <c r="E99"/>
  <c r="G99"/>
  <c r="G98" s="1"/>
  <c r="F99"/>
  <c r="F98" s="1"/>
  <c r="G87"/>
  <c r="F87"/>
  <c r="E87"/>
  <c r="G79"/>
  <c r="F79"/>
  <c r="E79"/>
  <c r="G65"/>
  <c r="G64" s="1"/>
  <c r="G63" s="1"/>
  <c r="F65"/>
  <c r="F64" s="1"/>
  <c r="F63" s="1"/>
  <c r="E65"/>
  <c r="E64" s="1"/>
  <c r="E63" s="1"/>
  <c r="E20"/>
  <c r="E19" s="1"/>
  <c r="E50"/>
  <c r="G47"/>
  <c r="F47"/>
  <c r="E47"/>
  <c r="G40"/>
  <c r="F40"/>
  <c r="E40"/>
  <c r="G37"/>
  <c r="F37"/>
  <c r="E37"/>
  <c r="G34"/>
  <c r="F34"/>
  <c r="E34"/>
  <c r="G29"/>
  <c r="F29"/>
  <c r="E29"/>
  <c r="F27"/>
  <c r="E27"/>
  <c r="G27"/>
  <c r="G20"/>
  <c r="F20"/>
  <c r="C32" i="4"/>
  <c r="E176" i="5"/>
  <c r="E175" s="1"/>
  <c r="E174" s="1"/>
  <c r="G177"/>
  <c r="G176" s="1"/>
  <c r="G175" s="1"/>
  <c r="G174" s="1"/>
  <c r="E177"/>
  <c r="F97" i="7"/>
  <c r="H97"/>
  <c r="F125" i="5"/>
  <c r="G132"/>
  <c r="F132"/>
  <c r="E132"/>
  <c r="E189"/>
  <c r="G213"/>
  <c r="G211" s="1"/>
  <c r="F213"/>
  <c r="F211" s="1"/>
  <c r="E213"/>
  <c r="E211" s="1"/>
  <c r="F246" i="7"/>
  <c r="G207" i="5"/>
  <c r="G206" s="1"/>
  <c r="G205" s="1"/>
  <c r="G204" s="1"/>
  <c r="G203" s="1"/>
  <c r="F207"/>
  <c r="F206" s="1"/>
  <c r="F205" s="1"/>
  <c r="F204" s="1"/>
  <c r="F203" s="1"/>
  <c r="E207"/>
  <c r="E206" s="1"/>
  <c r="E205" s="1"/>
  <c r="E204" s="1"/>
  <c r="E203" s="1"/>
  <c r="G201"/>
  <c r="G200" s="1"/>
  <c r="F201"/>
  <c r="F200" s="1"/>
  <c r="E201"/>
  <c r="E200" s="1"/>
  <c r="G195"/>
  <c r="G194" s="1"/>
  <c r="G193" s="1"/>
  <c r="F195"/>
  <c r="F194" s="1"/>
  <c r="F193" s="1"/>
  <c r="E195"/>
  <c r="E194" s="1"/>
  <c r="E193" s="1"/>
  <c r="G189"/>
  <c r="G188" s="1"/>
  <c r="G187" s="1"/>
  <c r="G186" s="1"/>
  <c r="G185" s="1"/>
  <c r="F189"/>
  <c r="F188" s="1"/>
  <c r="F187" s="1"/>
  <c r="F186" s="1"/>
  <c r="F185" s="1"/>
  <c r="E188"/>
  <c r="E187" s="1"/>
  <c r="E186" s="1"/>
  <c r="E185" s="1"/>
  <c r="H144" i="7"/>
  <c r="G183" i="5"/>
  <c r="G182" s="1"/>
  <c r="G181" s="1"/>
  <c r="G180" s="1"/>
  <c r="G179" s="1"/>
  <c r="F183"/>
  <c r="F182" s="1"/>
  <c r="F181" s="1"/>
  <c r="F180" s="1"/>
  <c r="F179" s="1"/>
  <c r="E183"/>
  <c r="E182" s="1"/>
  <c r="E181" s="1"/>
  <c r="E180" s="1"/>
  <c r="E179" s="1"/>
  <c r="G172"/>
  <c r="G171" s="1"/>
  <c r="G170" s="1"/>
  <c r="G169" s="1"/>
  <c r="G168" s="1"/>
  <c r="F172"/>
  <c r="E172"/>
  <c r="E171" s="1"/>
  <c r="E170" s="1"/>
  <c r="E169" s="1"/>
  <c r="E168" s="1"/>
  <c r="H38" i="7"/>
  <c r="G38"/>
  <c r="F38"/>
  <c r="G27"/>
  <c r="E118" i="5"/>
  <c r="E33" i="6" l="1"/>
  <c r="E32" s="1"/>
  <c r="F33"/>
  <c r="F178" i="5"/>
  <c r="F177" s="1"/>
  <c r="F176" s="1"/>
  <c r="F175" s="1"/>
  <c r="F174" s="1"/>
  <c r="G225" i="6"/>
  <c r="F225"/>
  <c r="F213"/>
  <c r="F212" s="1"/>
  <c r="F211" s="1"/>
  <c r="G213"/>
  <c r="G212" s="1"/>
  <c r="G211" s="1"/>
  <c r="G33"/>
  <c r="E225"/>
  <c r="E31"/>
  <c r="F171" i="5"/>
  <c r="F170" s="1"/>
  <c r="F169" s="1"/>
  <c r="F168" s="1"/>
  <c r="E212" i="6"/>
  <c r="E211" s="1"/>
  <c r="E210" s="1"/>
  <c r="E241"/>
  <c r="E240" s="1"/>
  <c r="F212" i="5"/>
  <c r="E212"/>
  <c r="E192"/>
  <c r="E191"/>
  <c r="G192"/>
  <c r="G191"/>
  <c r="F192"/>
  <c r="F191"/>
  <c r="G166"/>
  <c r="F166"/>
  <c r="E166"/>
  <c r="G164"/>
  <c r="G163" s="1"/>
  <c r="G162" s="1"/>
  <c r="G161" s="1"/>
  <c r="G160" s="1"/>
  <c r="F164"/>
  <c r="E164"/>
  <c r="E163" s="1"/>
  <c r="E162" s="1"/>
  <c r="E161" s="1"/>
  <c r="E160" s="1"/>
  <c r="F163"/>
  <c r="F162" s="1"/>
  <c r="F161" s="1"/>
  <c r="F160" s="1"/>
  <c r="G158"/>
  <c r="G157" s="1"/>
  <c r="G156" s="1"/>
  <c r="G155" s="1"/>
  <c r="F158"/>
  <c r="E158"/>
  <c r="E157" s="1"/>
  <c r="E156" s="1"/>
  <c r="E155" s="1"/>
  <c r="F157"/>
  <c r="F156" s="1"/>
  <c r="F155" s="1"/>
  <c r="G146"/>
  <c r="F146"/>
  <c r="E146"/>
  <c r="G145"/>
  <c r="G144" s="1"/>
  <c r="G143" s="1"/>
  <c r="F145"/>
  <c r="E145"/>
  <c r="F143"/>
  <c r="E143"/>
  <c r="F142"/>
  <c r="F141" s="1"/>
  <c r="F140" s="1"/>
  <c r="E142"/>
  <c r="E141" s="1"/>
  <c r="E140" s="1"/>
  <c r="G142" l="1"/>
  <c r="E139"/>
  <c r="G129"/>
  <c r="G128" s="1"/>
  <c r="F129"/>
  <c r="F128" s="1"/>
  <c r="F124" s="1"/>
  <c r="F123" s="1"/>
  <c r="E129"/>
  <c r="E128" s="1"/>
  <c r="G125"/>
  <c r="E125"/>
  <c r="G124" l="1"/>
  <c r="G123" s="1"/>
  <c r="E124"/>
  <c r="E123" s="1"/>
  <c r="G141"/>
  <c r="G140" s="1"/>
  <c r="G120"/>
  <c r="F120"/>
  <c r="E120"/>
  <c r="G112"/>
  <c r="G111" s="1"/>
  <c r="G110" s="1"/>
  <c r="G109" s="1"/>
  <c r="G108" s="1"/>
  <c r="F112"/>
  <c r="F111" s="1"/>
  <c r="F110" s="1"/>
  <c r="F109" s="1"/>
  <c r="F108" s="1"/>
  <c r="E112"/>
  <c r="E111" s="1"/>
  <c r="E110" s="1"/>
  <c r="E109" s="1"/>
  <c r="E108" s="1"/>
  <c r="E106"/>
  <c r="E105" s="1"/>
  <c r="E104" s="1"/>
  <c r="E103" s="1"/>
  <c r="E102" s="1"/>
  <c r="G106"/>
  <c r="G105" s="1"/>
  <c r="G104" s="1"/>
  <c r="G103" s="1"/>
  <c r="G102" s="1"/>
  <c r="F106"/>
  <c r="F105" s="1"/>
  <c r="F104" s="1"/>
  <c r="F103" s="1"/>
  <c r="F102" s="1"/>
  <c r="E100"/>
  <c r="E99" s="1"/>
  <c r="E98" s="1"/>
  <c r="E97" s="1"/>
  <c r="E96" s="1"/>
  <c r="G100"/>
  <c r="G99" s="1"/>
  <c r="G98" s="1"/>
  <c r="G97" s="1"/>
  <c r="G96" s="1"/>
  <c r="F100"/>
  <c r="F99" s="1"/>
  <c r="F98" s="1"/>
  <c r="F97" s="1"/>
  <c r="F96" s="1"/>
  <c r="F88"/>
  <c r="E82"/>
  <c r="E81" s="1"/>
  <c r="G82"/>
  <c r="G81" s="1"/>
  <c r="F82"/>
  <c r="F81" s="1"/>
  <c r="E80"/>
  <c r="G62"/>
  <c r="G61" s="1"/>
  <c r="F62"/>
  <c r="F61" s="1"/>
  <c r="E62"/>
  <c r="E61" s="1"/>
  <c r="G56"/>
  <c r="G55" s="1"/>
  <c r="G54" s="1"/>
  <c r="F56"/>
  <c r="F55" s="1"/>
  <c r="F54" s="1"/>
  <c r="E56"/>
  <c r="E55" s="1"/>
  <c r="E54" s="1"/>
  <c r="G50"/>
  <c r="G49" s="1"/>
  <c r="G48" s="1"/>
  <c r="F50"/>
  <c r="F49" s="1"/>
  <c r="F48" s="1"/>
  <c r="E50"/>
  <c r="E49" s="1"/>
  <c r="E48" s="1"/>
  <c r="G39"/>
  <c r="G38" s="1"/>
  <c r="G37" s="1"/>
  <c r="G36" s="1"/>
  <c r="G35" s="1"/>
  <c r="F39"/>
  <c r="F38" s="1"/>
  <c r="F37" s="1"/>
  <c r="F36" s="1"/>
  <c r="F35" s="1"/>
  <c r="E39"/>
  <c r="E38" s="1"/>
  <c r="E37" s="1"/>
  <c r="E36" s="1"/>
  <c r="E35" s="1"/>
  <c r="G33"/>
  <c r="G32" s="1"/>
  <c r="G31" s="1"/>
  <c r="F33"/>
  <c r="F32" s="1"/>
  <c r="F31" s="1"/>
  <c r="E33"/>
  <c r="E32" s="1"/>
  <c r="G27"/>
  <c r="G26" s="1"/>
  <c r="G25" s="1"/>
  <c r="F27"/>
  <c r="F26" s="1"/>
  <c r="F25" s="1"/>
  <c r="E27"/>
  <c r="E26" s="1"/>
  <c r="E25" s="1"/>
  <c r="F21"/>
  <c r="F20" s="1"/>
  <c r="F19" s="1"/>
  <c r="F18" s="1"/>
  <c r="E21"/>
  <c r="E20" s="1"/>
  <c r="E19" s="1"/>
  <c r="E18" s="1"/>
  <c r="E16"/>
  <c r="E15" s="1"/>
  <c r="G16"/>
  <c r="G15" s="1"/>
  <c r="F16"/>
  <c r="F15" s="1"/>
  <c r="H238" i="7"/>
  <c r="G238"/>
  <c r="F238"/>
  <c r="F237" s="1"/>
  <c r="F236" s="1"/>
  <c r="F235" s="1"/>
  <c r="H231"/>
  <c r="H230" s="1"/>
  <c r="G231"/>
  <c r="G230" s="1"/>
  <c r="F231"/>
  <c r="F230" s="1"/>
  <c r="F229" s="1"/>
  <c r="F228" s="1"/>
  <c r="F227" s="1"/>
  <c r="F226" s="1"/>
  <c r="F225" s="1"/>
  <c r="H218"/>
  <c r="H217" s="1"/>
  <c r="H213" s="1"/>
  <c r="G218"/>
  <c r="G217" s="1"/>
  <c r="G213" s="1"/>
  <c r="F218"/>
  <c r="F217" s="1"/>
  <c r="H207"/>
  <c r="H206" s="1"/>
  <c r="H205" s="1"/>
  <c r="G207"/>
  <c r="G206" s="1"/>
  <c r="G205" s="1"/>
  <c r="F207"/>
  <c r="F206" s="1"/>
  <c r="F205" s="1"/>
  <c r="H202"/>
  <c r="F202"/>
  <c r="H193"/>
  <c r="G193"/>
  <c r="F193"/>
  <c r="H151"/>
  <c r="H150" s="1"/>
  <c r="G151"/>
  <c r="G150" s="1"/>
  <c r="F151"/>
  <c r="F150" s="1"/>
  <c r="F149" s="1"/>
  <c r="F148" s="1"/>
  <c r="F147" s="1"/>
  <c r="F144"/>
  <c r="F143" s="1"/>
  <c r="H143"/>
  <c r="G144"/>
  <c r="G143" s="1"/>
  <c r="F157"/>
  <c r="F156" s="1"/>
  <c r="F155" s="1"/>
  <c r="F153" s="1"/>
  <c r="F169"/>
  <c r="F168" s="1"/>
  <c r="F167" s="1"/>
  <c r="F166" s="1"/>
  <c r="F160" s="1"/>
  <c r="F175"/>
  <c r="F174" s="1"/>
  <c r="F173" s="1"/>
  <c r="F172" s="1"/>
  <c r="F171" s="1"/>
  <c r="F181"/>
  <c r="F180" s="1"/>
  <c r="F179" s="1"/>
  <c r="F178" s="1"/>
  <c r="F177" s="1"/>
  <c r="F187"/>
  <c r="F186" s="1"/>
  <c r="F185" s="1"/>
  <c r="F184" s="1"/>
  <c r="F183" s="1"/>
  <c r="F192"/>
  <c r="F191" s="1"/>
  <c r="F190" s="1"/>
  <c r="F189" s="1"/>
  <c r="F199"/>
  <c r="F198" s="1"/>
  <c r="F197" s="1"/>
  <c r="F244"/>
  <c r="F243" s="1"/>
  <c r="F242" s="1"/>
  <c r="F251"/>
  <c r="F250" s="1"/>
  <c r="F249" s="1"/>
  <c r="F248" s="1"/>
  <c r="F136"/>
  <c r="F135" s="1"/>
  <c r="F134" s="1"/>
  <c r="F133" s="1"/>
  <c r="F132" s="1"/>
  <c r="H136"/>
  <c r="H135" s="1"/>
  <c r="F130"/>
  <c r="F129" s="1"/>
  <c r="F128" s="1"/>
  <c r="F127" s="1"/>
  <c r="F126" s="1"/>
  <c r="G130"/>
  <c r="G129" s="1"/>
  <c r="G122"/>
  <c r="H122"/>
  <c r="F122"/>
  <c r="F123"/>
  <c r="G123"/>
  <c r="H123"/>
  <c r="F213" l="1"/>
  <c r="F212" s="1"/>
  <c r="F211" s="1"/>
  <c r="F209" s="1"/>
  <c r="F234"/>
  <c r="F233" s="1"/>
  <c r="F245"/>
  <c r="F154"/>
  <c r="F241"/>
  <c r="F240" s="1"/>
  <c r="F196"/>
  <c r="F146"/>
  <c r="F142"/>
  <c r="F141" s="1"/>
  <c r="F125"/>
  <c r="F195" l="1"/>
  <c r="F159" s="1"/>
  <c r="F140"/>
  <c r="G104"/>
  <c r="H104"/>
  <c r="F104"/>
  <c r="F103"/>
  <c r="F102" s="1"/>
  <c r="F101" s="1"/>
  <c r="F100" s="1"/>
  <c r="F99" s="1"/>
  <c r="F112"/>
  <c r="F111" s="1"/>
  <c r="F110" s="1"/>
  <c r="F109" s="1"/>
  <c r="F108" s="1"/>
  <c r="F117"/>
  <c r="F116" s="1"/>
  <c r="F121"/>
  <c r="F120" s="1"/>
  <c r="F119" s="1"/>
  <c r="G92"/>
  <c r="G91" s="1"/>
  <c r="G90" s="1"/>
  <c r="G89" s="1"/>
  <c r="G88" s="1"/>
  <c r="H92"/>
  <c r="H91" s="1"/>
  <c r="F92"/>
  <c r="F91" s="1"/>
  <c r="F90" s="1"/>
  <c r="F89" s="1"/>
  <c r="F88" s="1"/>
  <c r="G85"/>
  <c r="G84" s="1"/>
  <c r="G83" s="1"/>
  <c r="G82" s="1"/>
  <c r="G81" s="1"/>
  <c r="G80" s="1"/>
  <c r="G79" s="1"/>
  <c r="H85"/>
  <c r="H84" s="1"/>
  <c r="F85"/>
  <c r="F84" s="1"/>
  <c r="F83" s="1"/>
  <c r="F82" s="1"/>
  <c r="F81" s="1"/>
  <c r="F80" s="1"/>
  <c r="F79" s="1"/>
  <c r="G75"/>
  <c r="G74" s="1"/>
  <c r="G73" s="1"/>
  <c r="G72" s="1"/>
  <c r="G71" s="1"/>
  <c r="H75"/>
  <c r="H74" s="1"/>
  <c r="F75"/>
  <c r="F74" s="1"/>
  <c r="F73" s="1"/>
  <c r="F72" s="1"/>
  <c r="F71" s="1"/>
  <c r="F77"/>
  <c r="G77"/>
  <c r="H77"/>
  <c r="F69"/>
  <c r="F68" s="1"/>
  <c r="F67" s="1"/>
  <c r="F65" s="1"/>
  <c r="G69"/>
  <c r="G68" s="1"/>
  <c r="G67" s="1"/>
  <c r="G66" s="1"/>
  <c r="G65" s="1"/>
  <c r="H69"/>
  <c r="H68" s="1"/>
  <c r="G63"/>
  <c r="G62" s="1"/>
  <c r="G61" s="1"/>
  <c r="G60" s="1"/>
  <c r="G59" s="1"/>
  <c r="H63"/>
  <c r="H62" s="1"/>
  <c r="F63"/>
  <c r="F62" s="1"/>
  <c r="F61" s="1"/>
  <c r="F60" s="1"/>
  <c r="F55"/>
  <c r="F54" s="1"/>
  <c r="F53" s="1"/>
  <c r="F52" s="1"/>
  <c r="F51" s="1"/>
  <c r="G49"/>
  <c r="H49"/>
  <c r="G46"/>
  <c r="G32"/>
  <c r="F32"/>
  <c r="F35"/>
  <c r="H32"/>
  <c r="G45"/>
  <c r="G44" s="1"/>
  <c r="G43" s="1"/>
  <c r="G42" s="1"/>
  <c r="G41" s="1"/>
  <c r="G40" s="1"/>
  <c r="G48"/>
  <c r="G55"/>
  <c r="G54" s="1"/>
  <c r="G53" s="1"/>
  <c r="G52" s="1"/>
  <c r="G51" s="1"/>
  <c r="G103"/>
  <c r="G102" s="1"/>
  <c r="G101" s="1"/>
  <c r="G100" s="1"/>
  <c r="G98" s="1"/>
  <c r="G96" s="1"/>
  <c r="G95" s="1"/>
  <c r="G94" s="1"/>
  <c r="G112"/>
  <c r="G111" s="1"/>
  <c r="G110" s="1"/>
  <c r="G109" s="1"/>
  <c r="G108" s="1"/>
  <c r="G117"/>
  <c r="G116" s="1"/>
  <c r="G115" s="1"/>
  <c r="G114" s="1"/>
  <c r="G121"/>
  <c r="G120" s="1"/>
  <c r="G119" s="1"/>
  <c r="G128"/>
  <c r="G127" s="1"/>
  <c r="G126" s="1"/>
  <c r="G125" s="1"/>
  <c r="G142"/>
  <c r="G141" s="1"/>
  <c r="G140" s="1"/>
  <c r="G139" s="1"/>
  <c r="G149"/>
  <c r="G148" s="1"/>
  <c r="G147" s="1"/>
  <c r="G157"/>
  <c r="G156" s="1"/>
  <c r="G155" s="1"/>
  <c r="G169"/>
  <c r="G168" s="1"/>
  <c r="G167" s="1"/>
  <c r="G166" s="1"/>
  <c r="G160" s="1"/>
  <c r="G175"/>
  <c r="G174" s="1"/>
  <c r="G173" s="1"/>
  <c r="G172" s="1"/>
  <c r="G171" s="1"/>
  <c r="G181"/>
  <c r="G180" s="1"/>
  <c r="G179" s="1"/>
  <c r="G178" s="1"/>
  <c r="G177" s="1"/>
  <c r="G187"/>
  <c r="G186" s="1"/>
  <c r="G185" s="1"/>
  <c r="G184" s="1"/>
  <c r="G183" s="1"/>
  <c r="G192"/>
  <c r="G191" s="1"/>
  <c r="G190" s="1"/>
  <c r="G189" s="1"/>
  <c r="G199"/>
  <c r="G198" s="1"/>
  <c r="G197" s="1"/>
  <c r="G196" s="1"/>
  <c r="G195" s="1"/>
  <c r="G204"/>
  <c r="G203" s="1"/>
  <c r="G212"/>
  <c r="G211" s="1"/>
  <c r="G210" s="1"/>
  <c r="G209" s="1"/>
  <c r="G229"/>
  <c r="G228" s="1"/>
  <c r="G227" s="1"/>
  <c r="G226" s="1"/>
  <c r="G225" s="1"/>
  <c r="G237"/>
  <c r="G236" s="1"/>
  <c r="G235" s="1"/>
  <c r="G234" s="1"/>
  <c r="G233" s="1"/>
  <c r="G246"/>
  <c r="G252"/>
  <c r="G251" s="1"/>
  <c r="G250" s="1"/>
  <c r="G249" s="1"/>
  <c r="G248" s="1"/>
  <c r="G35"/>
  <c r="H35"/>
  <c r="G24"/>
  <c r="H24"/>
  <c r="G25"/>
  <c r="H25"/>
  <c r="H27"/>
  <c r="F25"/>
  <c r="F27"/>
  <c r="F138" l="1"/>
  <c r="G31"/>
  <c r="G30" s="1"/>
  <c r="F115"/>
  <c r="F114" s="1"/>
  <c r="F107" s="1"/>
  <c r="F106" s="1"/>
  <c r="G244"/>
  <c r="G243" s="1"/>
  <c r="G242" s="1"/>
  <c r="G241" s="1"/>
  <c r="G240" s="1"/>
  <c r="G245"/>
  <c r="G201"/>
  <c r="G202"/>
  <c r="G153"/>
  <c r="G146" s="1"/>
  <c r="G154"/>
  <c r="H31"/>
  <c r="G99"/>
  <c r="G97"/>
  <c r="F87"/>
  <c r="F59"/>
  <c r="F58" s="1"/>
  <c r="F57" s="1"/>
  <c r="F66"/>
  <c r="F49"/>
  <c r="F48"/>
  <c r="F45"/>
  <c r="F44" s="1"/>
  <c r="F43" s="1"/>
  <c r="F42" s="1"/>
  <c r="F41" s="1"/>
  <c r="F40" s="1"/>
  <c r="F46"/>
  <c r="G87"/>
  <c r="G58"/>
  <c r="G57" s="1"/>
  <c r="G107"/>
  <c r="G106" s="1"/>
  <c r="G138" l="1"/>
  <c r="G136"/>
  <c r="G135" s="1"/>
  <c r="G134" s="1"/>
  <c r="G133" s="1"/>
  <c r="G132" s="1"/>
  <c r="G29"/>
  <c r="F24"/>
  <c r="G23"/>
  <c r="G22" s="1"/>
  <c r="H212"/>
  <c r="H211" s="1"/>
  <c r="F18"/>
  <c r="F17" s="1"/>
  <c r="F16" s="1"/>
  <c r="F15" s="1"/>
  <c r="F14" s="1"/>
  <c r="H83"/>
  <c r="H82" s="1"/>
  <c r="H81" s="1"/>
  <c r="H80" s="1"/>
  <c r="H79" s="1"/>
  <c r="H48"/>
  <c r="H47" s="1"/>
  <c r="H55"/>
  <c r="H66"/>
  <c r="H73"/>
  <c r="H72" s="1"/>
  <c r="H71" s="1"/>
  <c r="H90"/>
  <c r="H89" s="1"/>
  <c r="H88" s="1"/>
  <c r="H103"/>
  <c r="H102" s="1"/>
  <c r="H101" s="1"/>
  <c r="H100" s="1"/>
  <c r="H99" s="1"/>
  <c r="H112"/>
  <c r="H111" s="1"/>
  <c r="H110" s="1"/>
  <c r="H109" s="1"/>
  <c r="H108" s="1"/>
  <c r="H117"/>
  <c r="H116" s="1"/>
  <c r="H115" s="1"/>
  <c r="H114" s="1"/>
  <c r="H121"/>
  <c r="H120" s="1"/>
  <c r="H119" s="1"/>
  <c r="H134"/>
  <c r="H133" s="1"/>
  <c r="H132" s="1"/>
  <c r="H131" s="1"/>
  <c r="H142"/>
  <c r="H141" s="1"/>
  <c r="H140" s="1"/>
  <c r="H139" s="1"/>
  <c r="H149"/>
  <c r="H148" s="1"/>
  <c r="H147" s="1"/>
  <c r="H157"/>
  <c r="H156" s="1"/>
  <c r="H155" s="1"/>
  <c r="H169"/>
  <c r="H168" s="1"/>
  <c r="H167" s="1"/>
  <c r="H166" s="1"/>
  <c r="H160" s="1"/>
  <c r="H175"/>
  <c r="H174" s="1"/>
  <c r="H173" s="1"/>
  <c r="H172" s="1"/>
  <c r="H171" s="1"/>
  <c r="H178"/>
  <c r="H177" s="1"/>
  <c r="H181"/>
  <c r="H180" s="1"/>
  <c r="H187"/>
  <c r="H186" s="1"/>
  <c r="H192"/>
  <c r="H191" s="1"/>
  <c r="H190" s="1"/>
  <c r="H189" s="1"/>
  <c r="H199"/>
  <c r="H198" s="1"/>
  <c r="H197" s="1"/>
  <c r="H229"/>
  <c r="H228" s="1"/>
  <c r="H227" s="1"/>
  <c r="H226" s="1"/>
  <c r="H225" s="1"/>
  <c r="H237"/>
  <c r="H236" s="1"/>
  <c r="H235" s="1"/>
  <c r="H234" s="1"/>
  <c r="H233" s="1"/>
  <c r="H246"/>
  <c r="H245" s="1"/>
  <c r="H252"/>
  <c r="H251" s="1"/>
  <c r="H250" s="1"/>
  <c r="H249" s="1"/>
  <c r="H248" s="1"/>
  <c r="D30" i="4"/>
  <c r="E30"/>
  <c r="C30"/>
  <c r="D16"/>
  <c r="C16"/>
  <c r="H146" i="7" l="1"/>
  <c r="H244"/>
  <c r="H243" s="1"/>
  <c r="H242" s="1"/>
  <c r="H241" s="1"/>
  <c r="H240" s="1"/>
  <c r="H153"/>
  <c r="H154"/>
  <c r="H130"/>
  <c r="H129" s="1"/>
  <c r="H128" s="1"/>
  <c r="H127" s="1"/>
  <c r="H126" s="1"/>
  <c r="H125" s="1"/>
  <c r="H45"/>
  <c r="H44" s="1"/>
  <c r="H43" s="1"/>
  <c r="H42" s="1"/>
  <c r="H41" s="1"/>
  <c r="H40" s="1"/>
  <c r="H46"/>
  <c r="H54"/>
  <c r="H53" s="1"/>
  <c r="H52" s="1"/>
  <c r="H51" s="1"/>
  <c r="G21"/>
  <c r="G20" s="1"/>
  <c r="H61"/>
  <c r="H60" s="1"/>
  <c r="H59" s="1"/>
  <c r="H87"/>
  <c r="H67"/>
  <c r="H65" s="1"/>
  <c r="F23"/>
  <c r="F22" s="1"/>
  <c r="H196"/>
  <c r="H195" s="1"/>
  <c r="H159" s="1"/>
  <c r="H210"/>
  <c r="H209" s="1"/>
  <c r="H107"/>
  <c r="D18" i="2"/>
  <c r="E18"/>
  <c r="C18"/>
  <c r="D11" i="1"/>
  <c r="E11"/>
  <c r="C11"/>
  <c r="D13"/>
  <c r="E13"/>
  <c r="C13"/>
  <c r="D15"/>
  <c r="E15"/>
  <c r="C15"/>
  <c r="D23"/>
  <c r="E23"/>
  <c r="C23"/>
  <c r="C38"/>
  <c r="E38"/>
  <c r="D38"/>
  <c r="H30" i="7"/>
  <c r="H23"/>
  <c r="H22" s="1"/>
  <c r="H18"/>
  <c r="H17" s="1"/>
  <c r="H16" s="1"/>
  <c r="E10" i="1" l="1"/>
  <c r="C10"/>
  <c r="C43" s="1"/>
  <c r="D10"/>
  <c r="E31"/>
  <c r="E30" s="1"/>
  <c r="C31"/>
  <c r="C30" s="1"/>
  <c r="D31"/>
  <c r="D30" s="1"/>
  <c r="H106" i="7"/>
  <c r="H58"/>
  <c r="H57" s="1"/>
  <c r="H138"/>
  <c r="H15"/>
  <c r="H14" s="1"/>
  <c r="G12"/>
  <c r="H29"/>
  <c r="D43" i="1" l="1"/>
  <c r="E43"/>
  <c r="H21" i="7"/>
  <c r="G176" i="6"/>
  <c r="F176"/>
  <c r="E176"/>
  <c r="G175"/>
  <c r="G174" s="1"/>
  <c r="G173" s="1"/>
  <c r="F174"/>
  <c r="E174"/>
  <c r="G171"/>
  <c r="G170" s="1"/>
  <c r="F171"/>
  <c r="F170" s="1"/>
  <c r="G159"/>
  <c r="G158" s="1"/>
  <c r="G157" s="1"/>
  <c r="G156" s="1"/>
  <c r="G155" s="1"/>
  <c r="E159"/>
  <c r="E158" s="1"/>
  <c r="E157" s="1"/>
  <c r="E156" s="1"/>
  <c r="E155" s="1"/>
  <c r="F159"/>
  <c r="F158" s="1"/>
  <c r="F157" s="1"/>
  <c r="F156" s="1"/>
  <c r="F155" s="1"/>
  <c r="G152"/>
  <c r="G151" s="1"/>
  <c r="G150" s="1"/>
  <c r="G149" s="1"/>
  <c r="F152"/>
  <c r="F151" s="1"/>
  <c r="F150" s="1"/>
  <c r="F149" s="1"/>
  <c r="E152"/>
  <c r="E151" s="1"/>
  <c r="E150" s="1"/>
  <c r="E149" s="1"/>
  <c r="E148" s="1"/>
  <c r="G146"/>
  <c r="F146"/>
  <c r="F145" s="1"/>
  <c r="E146"/>
  <c r="E145" s="1"/>
  <c r="G136"/>
  <c r="G135" s="1"/>
  <c r="F136"/>
  <c r="F135" s="1"/>
  <c r="E136"/>
  <c r="E135" s="1"/>
  <c r="G133"/>
  <c r="G131" s="1"/>
  <c r="G130" s="1"/>
  <c r="G129" s="1"/>
  <c r="G128" s="1"/>
  <c r="F133"/>
  <c r="F131" s="1"/>
  <c r="F130" s="1"/>
  <c r="F129" s="1"/>
  <c r="F128" s="1"/>
  <c r="E133"/>
  <c r="E132" s="1"/>
  <c r="G123"/>
  <c r="G122" s="1"/>
  <c r="F123"/>
  <c r="F122" s="1"/>
  <c r="F121" s="1"/>
  <c r="E123"/>
  <c r="E122" s="1"/>
  <c r="E121" s="1"/>
  <c r="G119"/>
  <c r="G118" s="1"/>
  <c r="G117" s="1"/>
  <c r="G116" s="1"/>
  <c r="F119"/>
  <c r="F118" s="1"/>
  <c r="F117" s="1"/>
  <c r="E118"/>
  <c r="E117" s="1"/>
  <c r="G113"/>
  <c r="G112" s="1"/>
  <c r="F113"/>
  <c r="F112" s="1"/>
  <c r="F111" s="1"/>
  <c r="E113"/>
  <c r="E112" s="1"/>
  <c r="E111" s="1"/>
  <c r="E103"/>
  <c r="G97"/>
  <c r="G96" s="1"/>
  <c r="G95" s="1"/>
  <c r="G94" s="1"/>
  <c r="G93" s="1"/>
  <c r="G92" s="1"/>
  <c r="G91" s="1"/>
  <c r="G90" s="1"/>
  <c r="G89" s="1"/>
  <c r="F97"/>
  <c r="F96" s="1"/>
  <c r="F94" s="1"/>
  <c r="F93" s="1"/>
  <c r="E97"/>
  <c r="G78"/>
  <c r="G77" s="1"/>
  <c r="G76" s="1"/>
  <c r="G75" s="1"/>
  <c r="G74" s="1"/>
  <c r="G73" s="1"/>
  <c r="F78"/>
  <c r="F77" s="1"/>
  <c r="E77"/>
  <c r="G71"/>
  <c r="G70" s="1"/>
  <c r="G69" s="1"/>
  <c r="G68" s="1"/>
  <c r="G67" s="1"/>
  <c r="F71"/>
  <c r="F70" s="1"/>
  <c r="F69" s="1"/>
  <c r="F68" s="1"/>
  <c r="F67" s="1"/>
  <c r="E71"/>
  <c r="E70" s="1"/>
  <c r="E69" s="1"/>
  <c r="E68" s="1"/>
  <c r="E67" s="1"/>
  <c r="G62"/>
  <c r="G61" s="1"/>
  <c r="G60" s="1"/>
  <c r="F62"/>
  <c r="F61" s="1"/>
  <c r="F60" s="1"/>
  <c r="E62"/>
  <c r="E61" s="1"/>
  <c r="E60" s="1"/>
  <c r="G57"/>
  <c r="G56" s="1"/>
  <c r="G54" s="1"/>
  <c r="G53" s="1"/>
  <c r="G52" s="1"/>
  <c r="F57"/>
  <c r="F56" s="1"/>
  <c r="F54" s="1"/>
  <c r="F53" s="1"/>
  <c r="F52" s="1"/>
  <c r="E57"/>
  <c r="E56" s="1"/>
  <c r="E55" s="1"/>
  <c r="E54" s="1"/>
  <c r="E53" s="1"/>
  <c r="E52" s="1"/>
  <c r="E49" s="1"/>
  <c r="G46"/>
  <c r="F46"/>
  <c r="E46"/>
  <c r="G32"/>
  <c r="G31" s="1"/>
  <c r="F32"/>
  <c r="F31" s="1"/>
  <c r="G26"/>
  <c r="F26"/>
  <c r="E26"/>
  <c r="G19"/>
  <c r="G18" s="1"/>
  <c r="F19"/>
  <c r="F18" s="1"/>
  <c r="F17" s="1"/>
  <c r="F16" s="1"/>
  <c r="F15" s="1"/>
  <c r="E18"/>
  <c r="G121" l="1"/>
  <c r="G148"/>
  <c r="G127"/>
  <c r="G59"/>
  <c r="E169"/>
  <c r="E168" s="1"/>
  <c r="E162" s="1"/>
  <c r="E173"/>
  <c r="E94"/>
  <c r="E93" s="1"/>
  <c r="E96"/>
  <c r="G110"/>
  <c r="G109" s="1"/>
  <c r="G111"/>
  <c r="G145"/>
  <c r="G144" s="1"/>
  <c r="G143" s="1"/>
  <c r="G142" s="1"/>
  <c r="G141" s="1"/>
  <c r="E102"/>
  <c r="E101" s="1"/>
  <c r="F127"/>
  <c r="F148"/>
  <c r="G132"/>
  <c r="F86"/>
  <c r="F85" s="1"/>
  <c r="F84" s="1"/>
  <c r="F83" s="1"/>
  <c r="F82" s="1"/>
  <c r="F81" s="1"/>
  <c r="F92"/>
  <c r="F91" s="1"/>
  <c r="F90" s="1"/>
  <c r="F89" s="1"/>
  <c r="E45"/>
  <c r="E44" s="1"/>
  <c r="E43" s="1"/>
  <c r="E42" s="1"/>
  <c r="F169"/>
  <c r="F168" s="1"/>
  <c r="F173"/>
  <c r="F116"/>
  <c r="F110"/>
  <c r="F109" s="1"/>
  <c r="E116"/>
  <c r="E110"/>
  <c r="E109" s="1"/>
  <c r="G49"/>
  <c r="G45" s="1"/>
  <c r="G44" s="1"/>
  <c r="G43" s="1"/>
  <c r="G42" s="1"/>
  <c r="G50"/>
  <c r="F49"/>
  <c r="F45" s="1"/>
  <c r="F44" s="1"/>
  <c r="F43" s="1"/>
  <c r="F42" s="1"/>
  <c r="F50"/>
  <c r="G17"/>
  <c r="G16" s="1"/>
  <c r="G15" s="1"/>
  <c r="E17"/>
  <c r="E16" s="1"/>
  <c r="E15" s="1"/>
  <c r="H12" i="7"/>
  <c r="H255" s="1"/>
  <c r="E76" i="6"/>
  <c r="E75" s="1"/>
  <c r="E74" s="1"/>
  <c r="E73" s="1"/>
  <c r="E59" s="1"/>
  <c r="F25"/>
  <c r="F24" s="1"/>
  <c r="E144"/>
  <c r="E143" s="1"/>
  <c r="E142" s="1"/>
  <c r="E141" s="1"/>
  <c r="G86"/>
  <c r="G85" s="1"/>
  <c r="G84" s="1"/>
  <c r="G83" s="1"/>
  <c r="G82" s="1"/>
  <c r="G81" s="1"/>
  <c r="F132"/>
  <c r="E25"/>
  <c r="E24" s="1"/>
  <c r="G25"/>
  <c r="G24" s="1"/>
  <c r="F76"/>
  <c r="F75" s="1"/>
  <c r="F74" s="1"/>
  <c r="F73" s="1"/>
  <c r="F59" s="1"/>
  <c r="F144"/>
  <c r="F143" s="1"/>
  <c r="F142" s="1"/>
  <c r="F141" s="1"/>
  <c r="G169"/>
  <c r="G168" s="1"/>
  <c r="H20" i="7"/>
  <c r="E131" i="6"/>
  <c r="E130" s="1"/>
  <c r="E129" s="1"/>
  <c r="E128" s="1"/>
  <c r="E127" s="1"/>
  <c r="G108" l="1"/>
  <c r="E140"/>
  <c r="E161"/>
  <c r="E108"/>
  <c r="F108"/>
  <c r="F140"/>
  <c r="F162"/>
  <c r="F161" s="1"/>
  <c r="G162"/>
  <c r="G161" s="1"/>
  <c r="G140" s="1"/>
  <c r="G23"/>
  <c r="G22" s="1"/>
  <c r="G14" s="1"/>
  <c r="E86"/>
  <c r="E85" s="1"/>
  <c r="E84" s="1"/>
  <c r="E83" s="1"/>
  <c r="E82" s="1"/>
  <c r="E81" s="1"/>
  <c r="E92"/>
  <c r="E91" s="1"/>
  <c r="E90" s="1"/>
  <c r="E89" s="1"/>
  <c r="E23"/>
  <c r="E22" s="1"/>
  <c r="E14" s="1"/>
  <c r="F23"/>
  <c r="F22" s="1"/>
  <c r="F14" s="1"/>
  <c r="G255" i="7"/>
  <c r="E13" i="6" l="1"/>
  <c r="E255" s="1"/>
  <c r="F13"/>
  <c r="F255" s="1"/>
  <c r="G13"/>
  <c r="G255" s="1"/>
  <c r="G212" i="5"/>
  <c r="G210" s="1"/>
  <c r="G209" s="1"/>
  <c r="E210"/>
  <c r="E209" s="1"/>
  <c r="G199"/>
  <c r="G198" s="1"/>
  <c r="G197" s="1"/>
  <c r="F199"/>
  <c r="F198" s="1"/>
  <c r="F197" s="1"/>
  <c r="E199"/>
  <c r="E198" s="1"/>
  <c r="E197" s="1"/>
  <c r="G153"/>
  <c r="G152" s="1"/>
  <c r="G151" s="1"/>
  <c r="G150" s="1"/>
  <c r="G149" s="1"/>
  <c r="G148" s="1"/>
  <c r="F153"/>
  <c r="F152" s="1"/>
  <c r="F151" s="1"/>
  <c r="F150" s="1"/>
  <c r="F149" s="1"/>
  <c r="F148" s="1"/>
  <c r="E153"/>
  <c r="E152" s="1"/>
  <c r="E151" s="1"/>
  <c r="E150" s="1"/>
  <c r="E149" s="1"/>
  <c r="E148" s="1"/>
  <c r="G139"/>
  <c r="F139"/>
  <c r="F137" s="1"/>
  <c r="F136" s="1"/>
  <c r="E137"/>
  <c r="E136" s="1"/>
  <c r="G137"/>
  <c r="G136" s="1"/>
  <c r="G135" s="1"/>
  <c r="G134" s="1"/>
  <c r="G122"/>
  <c r="F118"/>
  <c r="E117"/>
  <c r="G118"/>
  <c r="G94"/>
  <c r="G93" s="1"/>
  <c r="G92" s="1"/>
  <c r="G91" s="1"/>
  <c r="G90" s="1"/>
  <c r="F94"/>
  <c r="F93" s="1"/>
  <c r="F92" s="1"/>
  <c r="F91" s="1"/>
  <c r="F90" s="1"/>
  <c r="E94"/>
  <c r="E93" s="1"/>
  <c r="E92" s="1"/>
  <c r="E91" s="1"/>
  <c r="E90" s="1"/>
  <c r="G88"/>
  <c r="G87" s="1"/>
  <c r="G86" s="1"/>
  <c r="G85" s="1"/>
  <c r="G84" s="1"/>
  <c r="E88"/>
  <c r="E87" s="1"/>
  <c r="E86" s="1"/>
  <c r="E85" s="1"/>
  <c r="E84" s="1"/>
  <c r="F87"/>
  <c r="F86" s="1"/>
  <c r="F85" s="1"/>
  <c r="F84" s="1"/>
  <c r="G80"/>
  <c r="G79" s="1"/>
  <c r="G78" s="1"/>
  <c r="F80"/>
  <c r="F79" s="1"/>
  <c r="F78" s="1"/>
  <c r="E79"/>
  <c r="E78" s="1"/>
  <c r="G71"/>
  <c r="F71"/>
  <c r="F70" s="1"/>
  <c r="E71"/>
  <c r="G60"/>
  <c r="G59" s="1"/>
  <c r="G58" s="1"/>
  <c r="F60"/>
  <c r="F59" s="1"/>
  <c r="F58" s="1"/>
  <c r="E60"/>
  <c r="E59" s="1"/>
  <c r="E58" s="1"/>
  <c r="G53"/>
  <c r="G52" s="1"/>
  <c r="F53"/>
  <c r="F52" s="1"/>
  <c r="E53"/>
  <c r="E52" s="1"/>
  <c r="F47"/>
  <c r="F41" s="1"/>
  <c r="E47"/>
  <c r="E41" s="1"/>
  <c r="G47"/>
  <c r="G41" s="1"/>
  <c r="G30"/>
  <c r="G29" s="1"/>
  <c r="F30"/>
  <c r="F29" s="1"/>
  <c r="G24"/>
  <c r="G23" s="1"/>
  <c r="G22" s="1"/>
  <c r="G21" s="1"/>
  <c r="G20" s="1"/>
  <c r="G19" s="1"/>
  <c r="G18" s="1"/>
  <c r="F24"/>
  <c r="F23" s="1"/>
  <c r="E24"/>
  <c r="E23" s="1"/>
  <c r="G14"/>
  <c r="G13" s="1"/>
  <c r="F14"/>
  <c r="F13" s="1"/>
  <c r="F12" s="1"/>
  <c r="E14"/>
  <c r="E13" s="1"/>
  <c r="E12" s="1"/>
  <c r="F65" l="1"/>
  <c r="F64" s="1"/>
  <c r="F210"/>
  <c r="F209" s="1"/>
  <c r="F117"/>
  <c r="F116" s="1"/>
  <c r="F115" s="1"/>
  <c r="G117"/>
  <c r="G116" s="1"/>
  <c r="G115" s="1"/>
  <c r="G114" s="1"/>
  <c r="E122"/>
  <c r="E70"/>
  <c r="G70"/>
  <c r="E116"/>
  <c r="E115" s="1"/>
  <c r="F122"/>
  <c r="E31"/>
  <c r="E30" s="1"/>
  <c r="E29" s="1"/>
  <c r="G12"/>
  <c r="E135"/>
  <c r="E134" s="1"/>
  <c r="F135"/>
  <c r="F134" s="1"/>
  <c r="G216" l="1"/>
  <c r="G65"/>
  <c r="G64" s="1"/>
  <c r="E65"/>
  <c r="E64" s="1"/>
  <c r="E114"/>
  <c r="F114"/>
  <c r="F216" s="1"/>
  <c r="E216" l="1"/>
  <c r="C35" i="4"/>
  <c r="E32"/>
  <c r="D32"/>
  <c r="C28"/>
  <c r="E24"/>
  <c r="D24"/>
  <c r="C24"/>
  <c r="E21"/>
  <c r="D21"/>
  <c r="C21"/>
  <c r="E18"/>
  <c r="D18"/>
  <c r="C18"/>
  <c r="E16"/>
  <c r="E10"/>
  <c r="D10"/>
  <c r="D38" l="1"/>
  <c r="E38"/>
  <c r="E16" i="2" l="1"/>
  <c r="E15" s="1"/>
  <c r="D16"/>
  <c r="D15" s="1"/>
  <c r="C16"/>
  <c r="C15" s="1"/>
  <c r="E12"/>
  <c r="E11" s="1"/>
  <c r="D12"/>
  <c r="D11" s="1"/>
  <c r="C12"/>
  <c r="C11"/>
  <c r="D10" l="1"/>
  <c r="D9" s="1"/>
  <c r="D20" s="1"/>
  <c r="C10"/>
  <c r="C9" s="1"/>
  <c r="C20" s="1"/>
  <c r="E10"/>
  <c r="E9" s="1"/>
  <c r="E20" s="1"/>
  <c r="C10" i="4" l="1"/>
  <c r="C38" s="1"/>
  <c r="F31" i="7" l="1"/>
  <c r="F30" s="1"/>
  <c r="F29" s="1"/>
  <c r="F21" s="1"/>
  <c r="F20" l="1"/>
  <c r="F12" l="1"/>
  <c r="F255" s="1"/>
</calcChain>
</file>

<file path=xl/sharedStrings.xml><?xml version="1.0" encoding="utf-8"?>
<sst xmlns="http://schemas.openxmlformats.org/spreadsheetml/2006/main" count="2153" uniqueCount="464">
  <si>
    <t>Приложение 2</t>
  </si>
  <si>
    <t>к Решению Совета депутатов</t>
  </si>
  <si>
    <t>Вындиноостровского сельского поселения</t>
  </si>
  <si>
    <t>Код бюджетной классификации</t>
  </si>
  <si>
    <t>Наименование показателя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</si>
  <si>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</si>
  <si>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</si>
  <si>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</si>
  <si>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</si>
  <si>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</si>
  <si>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</si>
  <si>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</si>
  <si>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</si>
  <si>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</si>
  <si>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</si>
  <si>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</si>
  <si>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</si>
  <si>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</si>
  <si>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</si>
  <si>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</si>
  <si>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</si>
  <si>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</si>
  <si>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</si>
  <si>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</si>
  <si>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</si>
  <si>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</si>
  <si>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</si>
  <si>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</si>
  <si>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</si>
  <si>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</si>
  <si>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</si>
  <si>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</si>
  <si>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</si>
  <si>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</si>
  <si>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</si>
  <si>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</si>
  <si>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</si>
  <si>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</si>
  <si>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</si>
  <si>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</si>
  <si>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</si>
  <si>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</si>
  <si>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</si>
  <si>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</si>
  <si>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</si>
  <si>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</si>
  <si>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</si>
  <si>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2 02 20 216 10 0000 150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</si>
  <si>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</si>
  <si>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2 02 29999 10 0000 150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</si>
  <si>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</si>
  <si>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</si>
  <si>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</si>
  <si>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</si>
  <si>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</si>
  <si>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</si>
  <si>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Сбвенции бюджетам поселений на выполнение передаваемых полномочий субъектов Российской Федерации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</si>
  <si>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</si>
  <si>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ВСЕГО  ДОХОДОВ</t>
  </si>
  <si>
    <t>Приложение 3</t>
  </si>
  <si>
    <t>к решению Совета депутатов
Вындиноостровского сельского поселения</t>
  </si>
  <si>
    <t>Сумма 
(тысяч рублей)</t>
  </si>
  <si>
    <t>2 02 10000 00 0000 150</t>
  </si>
  <si>
    <t xml:space="preserve">Дотации бюджетам субъектов Российской Федерации и муниципальных образований </t>
  </si>
  <si>
    <t>2 02 16001 00 0000 150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</si>
  <si>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</si>
  <si>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</si>
  <si>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</si>
  <si>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</si>
  <si>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</si>
  <si>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</si>
  <si>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</si>
  <si>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</si>
  <si>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</si>
  <si>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</si>
  <si>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ВСЕГО  БЕЗВОЗМЕЗДНЫХ  ПОСТУПЛЕНИЙ</t>
  </si>
  <si>
    <t>Вындиноостровского  сельского поселения</t>
  </si>
  <si>
    <t xml:space="preserve">Приложение №5  </t>
  </si>
  <si>
    <t>к Решению Совета Депутатов</t>
  </si>
  <si>
    <t>831</t>
  </si>
  <si>
    <t>Администрация  Вындиноостровского  сельского поселения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</si>
  <si>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</si>
  <si>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</si>
  <si>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Приложение 6</t>
  </si>
  <si>
    <t>Наименование раздела, подраздела</t>
  </si>
  <si>
    <t>1</t>
  </si>
  <si>
    <t>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</si>
  <si>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</si>
  <si>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</si>
  <si>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</si>
  <si>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</si>
  <si>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</si>
  <si>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</si>
  <si>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</si>
  <si>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</si>
  <si>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</si>
  <si>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</si>
  <si>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</si>
  <si>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</si>
  <si>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</si>
  <si>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</si>
  <si>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</si>
  <si>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</si>
  <si>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</si>
  <si>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</si>
  <si>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Мероприятия по усилению антитеррористической защищенности объектов социальной сферы</t>
  </si>
  <si>
    <t>0314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</si>
  <si>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</si>
  <si>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</si>
  <si>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</si>
  <si>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</si>
  <si>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</si>
  <si>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</si>
  <si>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</si>
  <si>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</si>
  <si>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</si>
  <si>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</si>
  <si>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</si>
  <si>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</si>
  <si>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</si>
  <si>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</si>
  <si>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</si>
  <si>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</si>
  <si>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</si>
  <si>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</si>
  <si>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Молодёжная политика и оздоровление детей</t>
  </si>
  <si>
    <t>0707</t>
  </si>
  <si>
    <t>КУЛЬТУРА, 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</si>
  <si>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</si>
  <si>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</si>
  <si>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</si>
  <si>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</si>
  <si>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</si>
  <si>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</si>
  <si>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</si>
  <si>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</si>
  <si>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1004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</si>
  <si>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</si>
  <si>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</si>
  <si>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</si>
  <si>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</si>
  <si>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</si>
  <si>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ВСЕГО РАСХОДОВ</t>
  </si>
  <si>
    <t xml:space="preserve">Приложение №7 </t>
  </si>
  <si>
    <t xml:space="preserve">к решению Совета депутатов </t>
  </si>
  <si>
    <t>Наименование</t>
  </si>
  <si>
    <t>Рз, ПР</t>
  </si>
  <si>
    <t>Сумма
(тысяч рублей)</t>
  </si>
  <si>
    <t>01 0 00 00000</t>
  </si>
  <si>
    <t>Комплексы процессных мероприятий</t>
  </si>
  <si>
    <t>01 4 00 00000</t>
  </si>
  <si>
    <t>Закупка товаров, работ и услуг для государственных (муниципальных) нужд</t>
  </si>
  <si>
    <t>02 0 00 00000</t>
  </si>
  <si>
    <t>02 4 00 00000</t>
  </si>
  <si>
    <t>02 4 01 00000</t>
  </si>
  <si>
    <t>02 4 01 S5130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</si>
  <si>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</si>
  <si>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03 0 00 00000</t>
  </si>
  <si>
    <t>03 4 00 00000</t>
  </si>
  <si>
    <t>03 4 01 00000</t>
  </si>
  <si>
    <t>03 4 01 10030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</si>
  <si>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</si>
  <si>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04 0 00 00000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</si>
  <si>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</si>
  <si>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</si>
  <si>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</si>
  <si>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</si>
  <si>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04 4 01 10040</t>
  </si>
  <si>
    <t>05 0 00 00000</t>
  </si>
  <si>
    <t>05 7 01 00000</t>
  </si>
  <si>
    <t>05 7 01 S4310</t>
  </si>
  <si>
    <t>Муниципальная программа "Формирование комфортной городской среды на территории Вындиноостровского сельского поселения на 2025-2030 годы"</t>
  </si>
  <si>
    <t>06 0 00 00000</t>
  </si>
  <si>
    <t>Региональные проекты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</si>
  <si>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</si>
  <si>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</si>
  <si>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</si>
  <si>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</si>
  <si>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</si>
  <si>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</si>
  <si>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</si>
  <si>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</si>
  <si>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</si>
  <si>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</si>
  <si>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Муниципальная программа «Развитие культуры и спорта в Вындиноостровском сельском поселении на 2025 год и плановый период 2026-2027 г.г.»</t>
  </si>
  <si>
    <t>08 0 00 00000</t>
  </si>
  <si>
    <t>08 4 01 00000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</si>
  <si>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</si>
  <si>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S0360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</si>
  <si>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2024-2026 годы"</t>
  </si>
  <si>
    <t>13 0 00 00000</t>
  </si>
  <si>
    <t>13 4 00 00000</t>
  </si>
  <si>
    <t>13 4 01 00000</t>
  </si>
  <si>
    <t>13 4 01 10150</t>
  </si>
  <si>
    <t>16 0 00 00000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</si>
  <si>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2024-2026 годы» </t>
  </si>
  <si>
    <t>16 7 00 00000</t>
  </si>
  <si>
    <t>16 7 01 00000</t>
  </si>
  <si>
    <t>Реализация мероприятий по обеспечению жильем молодых семей</t>
  </si>
  <si>
    <t>16 7 01 L4970</t>
  </si>
  <si>
    <t>Субсидии гражданам на приобретение жилья</t>
  </si>
  <si>
    <t>17 0 00 00000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</si>
  <si>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2025-2027гг. </t>
  </si>
  <si>
    <t>17 4 00 00000</t>
  </si>
  <si>
    <t>17 4 01 00000</t>
  </si>
  <si>
    <t>67 0 00 00000</t>
  </si>
  <si>
    <t>Обеспечение деятельности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</si>
  <si>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</si>
  <si>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</si>
  <si>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</si>
  <si>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</si>
  <si>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</si>
  <si>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</si>
  <si>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</si>
  <si>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>67 2 01 60300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</si>
  <si>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</si>
  <si>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</si>
  <si>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</si>
  <si>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</si>
  <si>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67 3 01 60300</t>
  </si>
  <si>
    <t>Обеспечение деятельности центрального аппарата</t>
  </si>
  <si>
    <t>Обеспечение деятельности органов местного самоуправления поселения</t>
  </si>
  <si>
    <t xml:space="preserve">Обеспечение деятельности центрального аппарата </t>
  </si>
  <si>
    <t>67 3 01 40010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</si>
  <si>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</si>
  <si>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</si>
  <si>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</si>
  <si>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</si>
  <si>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Иные закупки товаров, работ и услуг для  обеспечения государственных (муниципальных) нужд</t>
  </si>
  <si>
    <t>68 0 00 00000</t>
  </si>
  <si>
    <t>68 9 00 00000</t>
  </si>
  <si>
    <t>68 9 01 00000</t>
  </si>
  <si>
    <t>Другие общегосударственные вопросы Вындиноостровского сельского поселения</t>
  </si>
  <si>
    <t>68 9 01 10190</t>
  </si>
  <si>
    <t>68 9 01 10220</t>
  </si>
  <si>
    <t>Непрограммные расходы органов местного самоуправления поселения</t>
  </si>
  <si>
    <t>68 9 01 51180</t>
  </si>
  <si>
    <t>68 9 01 10150</t>
  </si>
  <si>
    <t>68 9 01 10160</t>
  </si>
  <si>
    <t>68 9 01 10170</t>
  </si>
  <si>
    <t xml:space="preserve">Оказание иных видов социальной помощи </t>
  </si>
  <si>
    <t>68 9 01 03020</t>
  </si>
  <si>
    <t>68 9 01 00170</t>
  </si>
  <si>
    <t>ВСЕГО</t>
  </si>
  <si>
    <t>Приложение 8</t>
  </si>
  <si>
    <t>Решением Совета депутатов</t>
  </si>
  <si>
    <t>Администрация  Вындиноостровское сельское поселение</t>
  </si>
  <si>
    <t>200</t>
  </si>
  <si>
    <t>100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</si>
  <si>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</si>
  <si>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500</t>
  </si>
  <si>
    <t>Резервные фонды местных администраций</t>
  </si>
  <si>
    <t>Непрограммные расходы органов местного самоуправления</t>
  </si>
  <si>
    <t>800</t>
  </si>
  <si>
    <t>Другие вопросы в области национальной безопасности и правоохранительной деятельности</t>
  </si>
  <si>
    <t>01 4 03 00000</t>
  </si>
  <si>
    <t>На повышение безопасности дорожного движения и содержание дорог в сезонные периоды.</t>
  </si>
  <si>
    <t>01 4 03 9Д020</t>
  </si>
  <si>
    <t xml:space="preserve">Мероприятия по землеустройству и землепользованию </t>
  </si>
  <si>
    <t xml:space="preserve">Мероприятия по уплате взносов на капитальный ремонт многоквартирных жилых домов </t>
  </si>
  <si>
    <t>13 0 01 10150</t>
  </si>
  <si>
    <t>Непрограммные расходы по благоустройству органов местного самоуправления поселения</t>
  </si>
  <si>
    <t>Предоставление муниципальным бюджетным учреждениям субсидий на выполнение муниципального задания</t>
  </si>
  <si>
    <t xml:space="preserve"> </t>
  </si>
  <si>
    <t>Приложение 9</t>
  </si>
  <si>
    <t xml:space="preserve"> Вындиноостровского сельского поселение</t>
  </si>
  <si>
    <t>Администрация муниципального образования Вындиноостровское сельское поселение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</si>
  <si>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</si>
  <si>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 xml:space="preserve">Осуществление первичного воинского учета на территориях, где отсутствуют военные комиссариаты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</si>
  <si>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2025-2027 г.г."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</si>
  <si>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</si>
  <si>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Мероприятие по усилению антитеррористической защищенности объектов социальной сферы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</si>
  <si>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года"</t>
  </si>
  <si>
    <t>Муниципальная программа "Формирование комфортной городской среды  на территории  Вындиноостровского сельского поселения на 2025--2030 годы"</t>
  </si>
  <si>
    <t xml:space="preserve">Прочие мероприятия по благоустройству сельских поселений поселений </t>
  </si>
  <si>
    <t>Культура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</si>
  <si>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2025-2027 годы"</t>
  </si>
  <si>
    <t>Молодежная политика</t>
  </si>
  <si>
    <t>На мероприятия по профилактике асоциального поведения в молодежной среде</t>
  </si>
  <si>
    <t>08 4 01 60290</t>
  </si>
  <si>
    <t>68 9 01 10000</t>
  </si>
  <si>
    <t>68901F0650</t>
  </si>
  <si>
    <t>01 7 00 00000</t>
  </si>
  <si>
    <t>01 7 03 00000</t>
  </si>
  <si>
    <t>01 7 03 SД140</t>
  </si>
  <si>
    <t>13 4 01 10140</t>
  </si>
  <si>
    <t>00 0 00 00000</t>
  </si>
  <si>
    <t>17 4 01 0000</t>
  </si>
  <si>
    <t>68 9 01 10250</t>
  </si>
  <si>
    <t>19 0 00 00000</t>
  </si>
  <si>
    <t>19 4 00 00000</t>
  </si>
  <si>
    <t>19 4 01 00000</t>
  </si>
  <si>
    <t>19 4 01 S4840</t>
  </si>
  <si>
    <t>05 7 00 00000</t>
  </si>
  <si>
    <t>18 0 00 00000</t>
  </si>
  <si>
    <t>18 5 00 00000</t>
  </si>
  <si>
    <t>18 5 01 00000</t>
  </si>
  <si>
    <t>Муниципальная программа "Проведение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</si>
  <si>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18 5 01 60560</t>
  </si>
  <si>
    <t>20 4 01 F0450</t>
  </si>
  <si>
    <t>20 0 00 00000</t>
  </si>
  <si>
    <t>20 4 00 00000</t>
  </si>
  <si>
    <t>20 4 01 00000</t>
  </si>
  <si>
    <t>Муниципальная программа "Организация уличного освещения на территории  Вындиноостровского сельского поселения Волховского муниципального района Ленинградской области на 2026-2028 годы"</t>
  </si>
  <si>
    <t>Комплекс процессных мероприятий по организации уличного освещения на территории  Вындиноостровского сельского поселения Волховского муниципального района Ленинградской области</t>
  </si>
  <si>
    <t xml:space="preserve">Организации уличного освещения на территории  Вындиноостровского сельского поселения </t>
  </si>
  <si>
    <t xml:space="preserve">Муниципальная программа «Развитие малого и среднего предпринимательства в 
Вындиноостровском сельском поселении на 2024-2026 годы»
</t>
  </si>
  <si>
    <t>Муниципальная программа  «О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2026 год»</t>
  </si>
  <si>
    <t xml:space="preserve">Основные мероприятия: Ремонт дороги общего пользования местного значения в дер. Вындин Остров, ул.Центральная, от дома №43 до дома №47;
 Ремонт дороги общего пользования местного значения в дер. Козарево, съезд с ул. Центральная до дома №7 
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</si>
  <si>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Волховского муниципального района Ленинградской области на 2025-2027 гг. </t>
  </si>
  <si>
    <t>08 4 00 00000</t>
  </si>
  <si>
    <t>Расходы на оплату труда с начислениями немуниципальных служащих и остальные расходы на обеспечение деятельности ОМСу</t>
  </si>
  <si>
    <t>Фонд оплаты труда государственных (муниципальных) органов</t>
  </si>
  <si>
    <t>Расходы на оплату труда с начислениями муниципальных служащих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</si>
  <si>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</si>
  <si>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</t>
  </si>
  <si>
    <t>Межбюджетные трансферты на исполнение переданных полномочий из бюджетов поселений в бюджет Волховского МР</t>
  </si>
  <si>
    <t>Резервный фонд муниципальных образований</t>
  </si>
  <si>
    <t>Резервные средства</t>
  </si>
  <si>
    <t>На подготовку и выполнения прочих работ по содержанию дорог местного значения в рамках непрограммных расходов</t>
  </si>
  <si>
    <t>Комплекс процессных мероприятий "Обучение муниципальных служащих администрации по вопросам противодействия коррупции"</t>
  </si>
  <si>
    <t>Прочая закупка товаров, работ и услуг</t>
  </si>
  <si>
    <t>Местный бюджет</t>
  </si>
  <si>
    <t>Другие обязательства органов местного самоуправления</t>
  </si>
  <si>
    <t>Уплата иных платежей</t>
  </si>
  <si>
    <t>Федеральный бюджет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</si>
  <si>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</si>
  <si>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На обслуживание местной системы оповещения на территории Волховского муниципального района (60650)</t>
  </si>
  <si>
    <t>Комплекс процессных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</si>
  <si>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</si>
  <si>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</si>
  <si>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 xml:space="preserve">Ремонт дороги общего пользования местного значения в дер. Вындин Остров, ул.Центральная, от дома №43 до дома №47; (10-оз ОС)
 Ремонт дороги общего пользования местного значения в дер. Козарево, съезд с ул. Центральная до дома №7 (10-оз ОС)
</t>
  </si>
  <si>
    <t>Комплекс процессных мероприятий "Обеспечение благоприятных условий для создания, развития и устойчивого функционирования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режим"</t>
  </si>
  <si>
    <t xml:space="preserve">Комплекс процессных мероприятий </t>
  </si>
  <si>
    <t>Мероприятия по проведению строительно-технической экспертизы и оценка для заключения договора аренды муниципального имущества поддержки субъектам малого и среднего предпринимательства</t>
  </si>
  <si>
    <t xml:space="preserve">Прочая закупка товаров, работ и услуг </t>
  </si>
  <si>
    <t>Взносы на капитальный ремонт общего имущества МКД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</si>
  <si>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</si>
  <si>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</si>
  <si>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17 4 01 10281</t>
  </si>
  <si>
    <t>Прочие мероприятия по начислению найма</t>
  </si>
  <si>
    <t>Муниципальные проекты</t>
  </si>
  <si>
    <t>Отраслевые проекты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</si>
  <si>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</si>
  <si>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</si>
  <si>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Расходы за счет субсидий и МБТ из федерального, областного и районного бюджетов</t>
  </si>
  <si>
    <t>Реализация программ формирования современной городской среды</t>
  </si>
  <si>
    <t>В.Остров 2025 - общественная территория ул.Центральная</t>
  </si>
  <si>
    <t>Муниципальный проект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</t>
  </si>
  <si>
    <t>На мероприятия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</t>
  </si>
  <si>
    <t>На мероприятия по озеленению (60560)</t>
  </si>
  <si>
    <t>На поддержку развития общественной инфраструктуры муниципального значения</t>
  </si>
  <si>
    <t>Муниципальная программа "Развитие культуры и спорта в Вындиноостровском сельском поселении на 2025 год и плановый период 2026-2027 г.г"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</si>
  <si>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</si>
  <si>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Субсидии бюджетным учреждениям на иные цели</t>
  </si>
  <si>
    <t>Мероприятия по профилактике асоциального поведения в молодежной среде (60290)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</si>
  <si>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</si>
  <si>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</si>
  <si>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Муниципальное задание (выплаты стимулирующего характера работникам муниципальных учреждений культуры)</t>
  </si>
  <si>
    <t>Иные пенсии, социальные доплаты к пенсиям</t>
  </si>
  <si>
    <t>Публичные нормативные обязательства - ПНО (пенсии за выслугу лет)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</si>
  <si>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</si>
  <si>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</si>
  <si>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Муниципальное задание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</si>
  <si>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</si>
  <si>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</si>
  <si>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</si>
  <si>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На мероприятия по ликвидации мест несанкционированного размещения отходов и озеленение</t>
  </si>
  <si>
    <t xml:space="preserve">           Сумма  (тысяч рублей)</t>
  </si>
  <si>
    <t>2027 год</t>
  </si>
  <si>
    <t>2028 год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</si>
  <si>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</si>
  <si>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68 9 01 F0650</t>
  </si>
  <si>
    <t>600</t>
  </si>
  <si>
    <t>300</t>
  </si>
  <si>
    <t>Приложение № 1</t>
  </si>
  <si>
    <t>НАИМЕНОВАНИЕ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</si>
  <si>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</si>
  <si>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</si>
  <si>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</si>
  <si>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831 01 05 02 01 10 0000  610</t>
  </si>
  <si>
    <t>Всего источников внутреннего финансирования</t>
  </si>
  <si>
    <t>Приложение №4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</si>
  <si>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2026 год»</t>
  </si>
  <si>
    <t xml:space="preserve">Софинансирование мероприятий, реализуемых с участием депутата Смирнова А.Ю. – МБУКС "Вындиноостровский центр досуга" Приобретение будо-матов;депутат Фомин А,А. -Администрация Вындиноостровского сельского поселения  "Ремонт объектов культурного наследия "Братское захоронение советских воинов, погибших в 1941-1944 гг" 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</si>
  <si>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</si>
  <si>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</si>
  <si>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</si>
  <si>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 (60550)</t>
  </si>
  <si>
    <t>05 5 02 F0550</t>
  </si>
  <si>
    <t>05 5 02 00000</t>
  </si>
  <si>
    <t>05 5 00 00000</t>
  </si>
  <si>
    <t>Предоставление субсидий бюджетным, автономным учреждениям и иным некоммерческим организациям</t>
  </si>
  <si>
    <t>08 4 01 00170</t>
  </si>
  <si>
    <t xml:space="preserve">Код главного  распорядителя </t>
  </si>
  <si>
    <t>Код раздела, подраздела</t>
  </si>
  <si>
    <t>Код целевой статьи</t>
  </si>
  <si>
    <t>Код вида расходов</t>
  </si>
  <si>
    <t>Раздел, подраздел</t>
  </si>
  <si>
    <t>Сумма (тысч рублей)
(тыс. р)   2026г</t>
  </si>
  <si>
    <t xml:space="preserve">  2026г</t>
  </si>
  <si>
    <t xml:space="preserve">    2027г</t>
  </si>
  <si>
    <t xml:space="preserve"> 2028г</t>
  </si>
  <si>
    <t>Распределение 
бюджетных ассигнований бюджета Вындиноостровского сельского поселения по разделам
  и подразделам классификации расходов  на 2026 год и плановый период 2027-2028 годов</t>
  </si>
  <si>
    <t>РАСПРЕДЕЛЕНИЕ
бюджетных ассигнований по целевым статьям (муниципальным  программам и непрограммным направлениям  деятельности), группам и подгруппам видов расходов классификации расходов бюджетов,  а также
   по разделам и подразделам классификации расходов бюджетов на 2026 год и плановый период 2027-2028 годов</t>
  </si>
  <si>
    <t>Ведомственная структура расходов бюджета  Вындиноостровского сельского поселения Волховского муниципального района Ленинградской области на 2026 год и плановый период         2027-2028 годов</t>
  </si>
  <si>
    <t>Код целевой статьи расходов</t>
  </si>
  <si>
    <t xml:space="preserve">Вындиноостровского сельского поселения 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</si>
  <si>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 плановый период                            на 2026 год и 2027-2028 годов</t>
  </si>
  <si>
    <t>Безвозмездные поступления бюджета   Вындиноостровского сельского поселения на 2026 год и плановый период 2027-2028 годов</t>
  </si>
  <si>
    <t>Сумма (тыс. руб.) 
(тысяч рублей)</t>
  </si>
  <si>
    <t xml:space="preserve"> Вындиноостровского сельского поселения</t>
  </si>
  <si>
    <t xml:space="preserve"> Источники финансирования дефицита бюджета Вындиноостровского сельского поселения Волховского муниципального района Ленинградской области на 2026 год и плановый период 2027-2028 годов</t>
  </si>
  <si>
    <t>Перечень главных распорядителей средств бюджета Вындиноостровского сельского поселения Волховского
муниципального района Ленинградской области на 2026 год и плановый период 2027-2028 годов</t>
  </si>
  <si>
    <t>N п/п</t>
  </si>
  <si>
    <t>сумма (тыс. рублей)</t>
  </si>
  <si>
    <t>Наименование главного распорядителя бюджета</t>
  </si>
  <si>
    <t>Код ГРБС</t>
  </si>
  <si>
    <t>Вындиноостровского сельского поселение</t>
  </si>
  <si>
    <t>Иные межбюджетные трансферты на осуществление части полномочий по обеспечению деятельности
финансовых, налоговых и таможенных органов и органов финансового (финансово-бюджетного) надзора
на 2026 год и плановый период 2027 и 2028 годов</t>
  </si>
  <si>
    <t>Приложение 10</t>
  </si>
  <si>
    <t>Сумма (тысяч рублей)</t>
  </si>
  <si>
    <t>ЦСР</t>
  </si>
  <si>
    <t>Рз, П</t>
  </si>
  <si>
    <t>Межбюджетные трансферты на осуществление полномочий по
решению вопросов местного значения, в соответствии с заключенными
соглашениями</t>
  </si>
  <si>
    <t>01 06</t>
  </si>
  <si>
    <t>Иные межбюджетные трансферты на осуществление части полномочий по исполнению и финансовому контролю за исполнением бюджета Вындиноостровского сельского поселения Волховского муниципального района Ленинградской области</t>
  </si>
  <si>
    <t>Иные межбюджетные трансферты на осуществление полномочий в части внешнего муниципального финансового контроля Контрольно-счетным органом Волховского муниципального района, в соответствии с заключенным соглашением</t>
  </si>
  <si>
    <t>Обязательства</t>
  </si>
  <si>
    <t>Предельная велечина на 1 января 2026</t>
  </si>
  <si>
    <t>Объем привлечения</t>
  </si>
  <si>
    <t>Предельная велечина на 1 января 2027</t>
  </si>
  <si>
    <t>Предельная велечина на 1 января 2028</t>
  </si>
  <si>
    <t>Предельная велечина на 1 января 2029</t>
  </si>
  <si>
    <t>Кредиты,
полученные от
кредитных
организаций</t>
  </si>
  <si>
    <t>Итого внутренний долг</t>
  </si>
  <si>
    <t>ПРОГРАММА
муниципальных заимствований Вындиноостровского сельского поселения на 2026 год и плановый период 2027 и 2028 годов</t>
  </si>
  <si>
    <t xml:space="preserve"> Прогнозируемые поступления доходов бюджета Вындиноостровского сельского поселения 
на 2026 год и плановый период 2027-2028 годов</t>
  </si>
  <si>
    <t>1 17 15030 10 0000 150</t>
  </si>
  <si>
    <t>Инициативные платежи, зачисляемые в бюджеты сельских поселений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</si>
  <si>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</si>
  <si>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</si>
  <si>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</si>
  <si>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</si>
  <si>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2 02 25497 10 0000 150</t>
  </si>
  <si>
    <t>Субсидия на реализацию  мероприятий  по обеспечению жильем молодых семей</t>
  </si>
  <si>
    <t>2 02 25 555 00 0000 150</t>
  </si>
  <si>
    <t>Субсидии бюджетам на реализацию программ формирования современной городской среды</t>
  </si>
  <si>
    <t>2 02 40 000 00 0000 150</t>
  </si>
  <si>
    <t>2 04 00 000 00 0000 000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</si>
  <si>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</si>
  <si>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от 24.12.2025г  №41</t>
  </si>
  <si>
    <t>от 24.12.2025 г  №41</t>
  </si>
  <si>
    <t>от 24.12.2025 г №41</t>
  </si>
  <si>
    <t>от 24.12.2025 года №41</t>
  </si>
  <si>
    <t>к Решению Совета депутатов 
Вындиноостровское сельское поселение</t>
  </si>
  <si>
    <t>от 24.12.2025 г № 41</t>
  </si>
  <si>
    <t xml:space="preserve">от 24.12.2025 г №41 </t>
  </si>
  <si>
    <t>117 00000 00 0000 000</t>
  </si>
  <si>
    <t>08 4 01 F0480</t>
  </si>
  <si>
    <t>Прочие работы, услуги</t>
  </si>
  <si>
    <t>Бюджетные инвестиции в объекты капитального строительства государственной (муниципальной) собственност</t>
  </si>
  <si>
    <t>На разработку проектно-сметной документации, проведение обмерных работ и технического обследования зданий</t>
  </si>
  <si>
    <t>400</t>
  </si>
</sst>
</file>

<file path=xl/styles.xml><?xml version="1.0" encoding="utf-8"?>
<styleSheet xmlns="http://schemas.openxmlformats.org/spreadsheetml/2006/main">
  <numFmts count="6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  <numFmt numFmtId="169" formatCode="?"/>
  </numFmts>
  <fonts count="5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Arial Cyr"/>
      <charset val="1"/>
    </font>
    <font>
      <sz val="11"/>
      <name val="Times New Roman"/>
      <family val="1"/>
      <charset val="204"/>
    </font>
    <font>
      <sz val="11"/>
      <color indexed="8"/>
      <name val="Arial Cyr"/>
      <charset val="1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1"/>
    </font>
    <font>
      <sz val="11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64" fontId="3" fillId="0" borderId="0" applyFill="0" applyBorder="0" applyAlignment="0" applyProtection="0"/>
    <xf numFmtId="0" fontId="3" fillId="0" borderId="0"/>
    <xf numFmtId="0" fontId="24" fillId="0" borderId="0"/>
  </cellStyleXfs>
  <cellXfs count="629">
    <xf numFmtId="0" fontId="0" fillId="0" borderId="0" xfId="0"/>
    <xf numFmtId="0" fontId="1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49" fontId="7" fillId="0" borderId="0" xfId="2" applyNumberFormat="1" applyFont="1" applyFill="1"/>
    <xf numFmtId="49" fontId="6" fillId="0" borderId="0" xfId="2" applyNumberFormat="1" applyFont="1" applyFill="1"/>
    <xf numFmtId="0" fontId="5" fillId="0" borderId="1" xfId="2" applyFont="1" applyFill="1" applyBorder="1" applyAlignment="1">
      <alignment horizontal="left" vertical="center"/>
    </xf>
    <xf numFmtId="4" fontId="5" fillId="0" borderId="1" xfId="2" applyNumberFormat="1" applyFont="1" applyFill="1" applyBorder="1" applyAlignment="1">
      <alignment vertical="center"/>
    </xf>
    <xf numFmtId="0" fontId="8" fillId="0" borderId="0" xfId="2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8" fillId="0" borderId="5" xfId="2" applyNumberFormat="1" applyFont="1" applyFill="1" applyBorder="1" applyAlignment="1">
      <alignment horizontal="left" vertical="center" wrapText="1"/>
    </xf>
    <xf numFmtId="0" fontId="11" fillId="0" borderId="0" xfId="2" applyFont="1" applyAlignment="1">
      <alignment vertical="center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165" fontId="11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65" fontId="12" fillId="0" borderId="3" xfId="2" applyNumberFormat="1" applyFont="1" applyFill="1" applyBorder="1" applyAlignment="1">
      <alignment horizontal="center" vertical="center"/>
    </xf>
    <xf numFmtId="165" fontId="11" fillId="0" borderId="5" xfId="2" applyNumberFormat="1" applyFont="1" applyFill="1" applyBorder="1" applyAlignment="1">
      <alignment horizontal="center" vertical="center"/>
    </xf>
    <xf numFmtId="165" fontId="12" fillId="0" borderId="4" xfId="2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/>
    </xf>
    <xf numFmtId="165" fontId="11" fillId="0" borderId="2" xfId="2" applyNumberFormat="1" applyFont="1" applyFill="1" applyBorder="1" applyAlignment="1">
      <alignment horizontal="right" vertical="center"/>
    </xf>
    <xf numFmtId="0" fontId="11" fillId="0" borderId="0" xfId="2" applyFont="1" applyBorder="1" applyAlignment="1">
      <alignment horizontal="left" vertical="center"/>
    </xf>
    <xf numFmtId="167" fontId="11" fillId="0" borderId="0" xfId="2" applyNumberFormat="1" applyFont="1" applyAlignment="1">
      <alignment horizontal="right" vertical="center"/>
    </xf>
    <xf numFmtId="168" fontId="11" fillId="0" borderId="0" xfId="2" applyNumberFormat="1" applyFont="1" applyAlignment="1">
      <alignment horizontal="center" vertical="center"/>
    </xf>
    <xf numFmtId="165" fontId="12" fillId="2" borderId="5" xfId="2" applyNumberFormat="1" applyFont="1" applyFill="1" applyBorder="1" applyAlignment="1">
      <alignment horizontal="center" vertical="center"/>
    </xf>
    <xf numFmtId="165" fontId="12" fillId="2" borderId="9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left" vertical="center" wrapText="1"/>
    </xf>
    <xf numFmtId="166" fontId="12" fillId="2" borderId="5" xfId="2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165" fontId="12" fillId="2" borderId="4" xfId="2" applyNumberFormat="1" applyFont="1" applyFill="1" applyBorder="1" applyAlignment="1">
      <alignment horizontal="center" vertical="center"/>
    </xf>
    <xf numFmtId="166" fontId="12" fillId="2" borderId="9" xfId="2" applyNumberFormat="1" applyFont="1" applyFill="1" applyBorder="1" applyAlignment="1">
      <alignment horizontal="center" vertical="center"/>
    </xf>
    <xf numFmtId="165" fontId="11" fillId="0" borderId="4" xfId="2" applyNumberFormat="1" applyFont="1" applyFill="1" applyBorder="1" applyAlignment="1">
      <alignment horizontal="right" vertical="center"/>
    </xf>
    <xf numFmtId="165" fontId="12" fillId="2" borderId="7" xfId="2" applyNumberFormat="1" applyFont="1" applyFill="1" applyBorder="1" applyAlignment="1">
      <alignment horizontal="center" vertical="center"/>
    </xf>
    <xf numFmtId="165" fontId="12" fillId="2" borderId="8" xfId="2" applyNumberFormat="1" applyFont="1" applyFill="1" applyBorder="1" applyAlignment="1">
      <alignment horizontal="center" vertical="center"/>
    </xf>
    <xf numFmtId="0" fontId="8" fillId="2" borderId="6" xfId="1" applyNumberFormat="1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1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/>
    </xf>
    <xf numFmtId="0" fontId="11" fillId="0" borderId="2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165" fontId="12" fillId="0" borderId="2" xfId="2" applyNumberFormat="1" applyFont="1" applyFill="1" applyBorder="1" applyAlignment="1">
      <alignment horizontal="right" vertical="center"/>
    </xf>
    <xf numFmtId="0" fontId="11" fillId="0" borderId="2" xfId="2" applyNumberFormat="1" applyFont="1" applyFill="1" applyBorder="1" applyAlignment="1">
      <alignment horizontal="left" vertical="center" wrapText="1"/>
    </xf>
    <xf numFmtId="0" fontId="12" fillId="0" borderId="2" xfId="2" applyNumberFormat="1" applyFont="1" applyFill="1" applyBorder="1" applyAlignment="1">
      <alignment horizontal="left" vertical="center" wrapText="1"/>
    </xf>
    <xf numFmtId="0" fontId="16" fillId="0" borderId="0" xfId="0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13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left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5" xfId="0" applyNumberFormat="1" applyFont="1" applyBorder="1" applyAlignment="1">
      <alignment horizontal="center" wrapText="1"/>
    </xf>
    <xf numFmtId="165" fontId="12" fillId="2" borderId="0" xfId="2" applyNumberFormat="1" applyFont="1" applyFill="1" applyBorder="1" applyAlignment="1">
      <alignment horizontal="center" vertical="center"/>
    </xf>
    <xf numFmtId="165" fontId="0" fillId="0" borderId="0" xfId="0" applyNumberFormat="1"/>
    <xf numFmtId="4" fontId="21" fillId="0" borderId="21" xfId="0" applyNumberFormat="1" applyFont="1" applyFill="1" applyBorder="1" applyAlignment="1">
      <alignment horizontal="center" vertical="center"/>
    </xf>
    <xf numFmtId="166" fontId="21" fillId="0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66" fontId="27" fillId="2" borderId="22" xfId="0" applyNumberFormat="1" applyFont="1" applyFill="1" applyBorder="1" applyAlignment="1">
      <alignment horizontal="center" vertical="top"/>
    </xf>
    <xf numFmtId="165" fontId="0" fillId="0" borderId="0" xfId="0" applyNumberFormat="1" applyAlignment="1">
      <alignment vertical="center" wrapText="1"/>
    </xf>
    <xf numFmtId="0" fontId="26" fillId="0" borderId="0" xfId="0" applyFont="1"/>
    <xf numFmtId="0" fontId="30" fillId="0" borderId="0" xfId="0" applyFont="1"/>
    <xf numFmtId="0" fontId="0" fillId="0" borderId="0" xfId="0" applyFont="1"/>
    <xf numFmtId="0" fontId="26" fillId="0" borderId="0" xfId="0" applyFont="1" applyAlignment="1">
      <alignment vertical="top"/>
    </xf>
    <xf numFmtId="0" fontId="29" fillId="0" borderId="0" xfId="0" applyFont="1" applyAlignment="1">
      <alignment horizontal="justify"/>
    </xf>
    <xf numFmtId="0" fontId="31" fillId="0" borderId="0" xfId="0" applyFont="1"/>
    <xf numFmtId="49" fontId="21" fillId="0" borderId="5" xfId="0" applyNumberFormat="1" applyFont="1" applyFill="1" applyBorder="1" applyAlignment="1">
      <alignment horizontal="left" vertical="top" wrapText="1"/>
    </xf>
    <xf numFmtId="49" fontId="21" fillId="0" borderId="5" xfId="2" applyNumberFormat="1" applyFont="1" applyFill="1" applyBorder="1" applyAlignment="1">
      <alignment horizontal="justify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169" fontId="21" fillId="0" borderId="5" xfId="0" applyNumberFormat="1" applyFont="1" applyFill="1" applyBorder="1" applyAlignment="1">
      <alignment horizontal="left" vertical="top" wrapText="1"/>
    </xf>
    <xf numFmtId="165" fontId="28" fillId="0" borderId="1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165" fontId="14" fillId="0" borderId="0" xfId="0" applyNumberFormat="1" applyFont="1"/>
    <xf numFmtId="165" fontId="6" fillId="0" borderId="0" xfId="2" applyNumberFormat="1" applyFont="1" applyAlignment="1">
      <alignment horizontal="right" vertical="center" wrapText="1"/>
    </xf>
    <xf numFmtId="165" fontId="6" fillId="0" borderId="0" xfId="0" applyNumberFormat="1" applyFont="1" applyFill="1" applyAlignment="1">
      <alignment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/>
    </xf>
    <xf numFmtId="165" fontId="21" fillId="0" borderId="5" xfId="0" applyNumberFormat="1" applyFont="1" applyFill="1" applyBorder="1" applyAlignment="1">
      <alignment horizontal="center" vertical="center"/>
    </xf>
    <xf numFmtId="165" fontId="21" fillId="0" borderId="21" xfId="0" applyNumberFormat="1" applyFont="1" applyFill="1" applyBorder="1" applyAlignment="1">
      <alignment horizontal="center" vertical="center"/>
    </xf>
    <xf numFmtId="165" fontId="21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6" fillId="0" borderId="5" xfId="0" applyNumberFormat="1" applyFont="1" applyFill="1" applyBorder="1" applyAlignment="1">
      <alignment horizontal="center" vertical="center"/>
    </xf>
    <xf numFmtId="166" fontId="22" fillId="0" borderId="0" xfId="0" applyNumberFormat="1" applyFont="1" applyBorder="1"/>
    <xf numFmtId="0" fontId="26" fillId="2" borderId="0" xfId="0" applyFont="1" applyFill="1"/>
    <xf numFmtId="0" fontId="0" fillId="2" borderId="0" xfId="0" applyFill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0" applyFont="1"/>
    <xf numFmtId="49" fontId="33" fillId="0" borderId="18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34" fillId="2" borderId="15" xfId="0" applyFont="1" applyFill="1" applyBorder="1" applyAlignment="1">
      <alignment horizontal="center"/>
    </xf>
    <xf numFmtId="0" fontId="35" fillId="2" borderId="15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0" xfId="2" applyNumberFormat="1" applyFont="1" applyFill="1" applyBorder="1" applyAlignment="1">
      <alignment horizontal="right"/>
    </xf>
    <xf numFmtId="166" fontId="25" fillId="2" borderId="21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right"/>
    </xf>
    <xf numFmtId="0" fontId="11" fillId="2" borderId="2" xfId="1" applyFont="1" applyFill="1" applyBorder="1" applyAlignment="1">
      <alignment horizontal="center" vertical="center"/>
    </xf>
    <xf numFmtId="0" fontId="9" fillId="2" borderId="2" xfId="1" applyNumberFormat="1" applyFont="1" applyFill="1" applyBorder="1" applyAlignment="1">
      <alignment horizontal="left" vertical="center" wrapText="1"/>
    </xf>
    <xf numFmtId="165" fontId="11" fillId="2" borderId="10" xfId="2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vertical="top" wrapText="1"/>
    </xf>
    <xf numFmtId="49" fontId="36" fillId="0" borderId="17" xfId="0" applyNumberFormat="1" applyFont="1" applyFill="1" applyBorder="1" applyAlignment="1" applyProtection="1">
      <alignment horizontal="center" wrapText="1"/>
    </xf>
    <xf numFmtId="49" fontId="38" fillId="0" borderId="23" xfId="0" applyNumberFormat="1" applyFont="1" applyFill="1" applyBorder="1" applyAlignment="1" applyProtection="1">
      <alignment horizontal="center" wrapText="1"/>
    </xf>
    <xf numFmtId="49" fontId="18" fillId="0" borderId="17" xfId="0" applyNumberFormat="1" applyFont="1" applyFill="1" applyBorder="1" applyAlignment="1" applyProtection="1">
      <alignment horizontal="center" vertical="center" wrapText="1"/>
    </xf>
    <xf numFmtId="49" fontId="17" fillId="0" borderId="23" xfId="0" applyNumberFormat="1" applyFont="1" applyFill="1" applyBorder="1" applyAlignment="1" applyProtection="1">
      <alignment horizontal="center" vertical="center" wrapText="1"/>
    </xf>
    <xf numFmtId="0" fontId="39" fillId="0" borderId="15" xfId="0" applyFont="1" applyBorder="1" applyAlignment="1">
      <alignment horizontal="center"/>
    </xf>
    <xf numFmtId="0" fontId="34" fillId="0" borderId="0" xfId="0" applyFont="1"/>
    <xf numFmtId="49" fontId="6" fillId="0" borderId="0" xfId="0" applyNumberFormat="1" applyFont="1"/>
    <xf numFmtId="49" fontId="34" fillId="0" borderId="0" xfId="0" applyNumberFormat="1" applyFont="1"/>
    <xf numFmtId="166" fontId="34" fillId="0" borderId="0" xfId="0" applyNumberFormat="1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166" fontId="5" fillId="2" borderId="5" xfId="0" applyNumberFormat="1" applyFont="1" applyFill="1" applyBorder="1"/>
    <xf numFmtId="0" fontId="5" fillId="0" borderId="5" xfId="0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166" fontId="34" fillId="0" borderId="15" xfId="0" applyNumberFormat="1" applyFont="1" applyBorder="1"/>
    <xf numFmtId="166" fontId="6" fillId="0" borderId="15" xfId="0" applyNumberFormat="1" applyFont="1" applyBorder="1"/>
    <xf numFmtId="49" fontId="18" fillId="0" borderId="17" xfId="0" applyNumberFormat="1" applyFont="1" applyFill="1" applyBorder="1" applyAlignment="1" applyProtection="1">
      <alignment horizontal="center" wrapText="1"/>
    </xf>
    <xf numFmtId="49" fontId="17" fillId="0" borderId="17" xfId="0" applyNumberFormat="1" applyFont="1" applyFill="1" applyBorder="1" applyAlignment="1" applyProtection="1">
      <alignment horizontal="center" wrapText="1"/>
    </xf>
    <xf numFmtId="166" fontId="6" fillId="2" borderId="5" xfId="0" applyNumberFormat="1" applyFont="1" applyFill="1" applyBorder="1"/>
    <xf numFmtId="166" fontId="6" fillId="0" borderId="5" xfId="0" applyNumberFormat="1" applyFont="1" applyBorder="1"/>
    <xf numFmtId="166" fontId="35" fillId="0" borderId="15" xfId="0" applyNumberFormat="1" applyFont="1" applyBorder="1"/>
    <xf numFmtId="0" fontId="6" fillId="0" borderId="30" xfId="0" applyFont="1" applyBorder="1" applyAlignment="1">
      <alignment horizontal="center"/>
    </xf>
    <xf numFmtId="49" fontId="6" fillId="0" borderId="30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49" fontId="5" fillId="2" borderId="15" xfId="0" applyNumberFormat="1" applyFont="1" applyFill="1" applyBorder="1" applyAlignment="1">
      <alignment horizontal="center"/>
    </xf>
    <xf numFmtId="49" fontId="17" fillId="0" borderId="23" xfId="0" applyNumberFormat="1" applyFont="1" applyFill="1" applyBorder="1" applyAlignment="1" applyProtection="1">
      <alignment horizontal="center" wrapText="1"/>
    </xf>
    <xf numFmtId="0" fontId="6" fillId="2" borderId="15" xfId="0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166" fontId="6" fillId="2" borderId="15" xfId="0" applyNumberFormat="1" applyFont="1" applyFill="1" applyBorder="1"/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/>
    <xf numFmtId="166" fontId="5" fillId="2" borderId="30" xfId="0" applyNumberFormat="1" applyFont="1" applyFill="1" applyBorder="1"/>
    <xf numFmtId="49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9" fontId="18" fillId="0" borderId="36" xfId="0" applyNumberFormat="1" applyFont="1" applyFill="1" applyBorder="1" applyAlignment="1" applyProtection="1">
      <alignment horizontal="center" wrapText="1"/>
    </xf>
    <xf numFmtId="49" fontId="18" fillId="0" borderId="30" xfId="0" applyNumberFormat="1" applyFont="1" applyFill="1" applyBorder="1" applyAlignment="1" applyProtection="1">
      <alignment horizontal="center" vertical="center" wrapText="1"/>
    </xf>
    <xf numFmtId="49" fontId="18" fillId="0" borderId="30" xfId="0" applyNumberFormat="1" applyFont="1" applyFill="1" applyBorder="1" applyAlignment="1" applyProtection="1">
      <alignment horizontal="center" wrapText="1"/>
    </xf>
    <xf numFmtId="49" fontId="17" fillId="0" borderId="30" xfId="0" applyNumberFormat="1" applyFont="1" applyFill="1" applyBorder="1" applyAlignment="1" applyProtection="1">
      <alignment horizontal="center" vertical="center" wrapText="1"/>
    </xf>
    <xf numFmtId="49" fontId="18" fillId="0" borderId="26" xfId="0" applyNumberFormat="1" applyFont="1" applyFill="1" applyBorder="1" applyAlignment="1" applyProtection="1">
      <alignment horizontal="center" wrapText="1"/>
    </xf>
    <xf numFmtId="49" fontId="18" fillId="0" borderId="23" xfId="0" applyNumberFormat="1" applyFont="1" applyFill="1" applyBorder="1" applyAlignment="1" applyProtection="1">
      <alignment horizontal="center" wrapText="1"/>
    </xf>
    <xf numFmtId="166" fontId="35" fillId="0" borderId="5" xfId="0" applyNumberFormat="1" applyFont="1" applyBorder="1"/>
    <xf numFmtId="166" fontId="34" fillId="2" borderId="15" xfId="0" applyNumberFormat="1" applyFont="1" applyFill="1" applyBorder="1"/>
    <xf numFmtId="166" fontId="35" fillId="2" borderId="15" xfId="0" applyNumberFormat="1" applyFont="1" applyFill="1" applyBorder="1"/>
    <xf numFmtId="0" fontId="35" fillId="0" borderId="0" xfId="0" applyFont="1"/>
    <xf numFmtId="0" fontId="34" fillId="2" borderId="0" xfId="0" applyFont="1" applyFill="1"/>
    <xf numFmtId="166" fontId="35" fillId="2" borderId="5" xfId="0" applyNumberFormat="1" applyFont="1" applyFill="1" applyBorder="1"/>
    <xf numFmtId="166" fontId="35" fillId="2" borderId="19" xfId="0" applyNumberFormat="1" applyFont="1" applyFill="1" applyBorder="1"/>
    <xf numFmtId="166" fontId="6" fillId="0" borderId="20" xfId="0" applyNumberFormat="1" applyFont="1" applyBorder="1"/>
    <xf numFmtId="166" fontId="34" fillId="2" borderId="5" xfId="0" applyNumberFormat="1" applyFont="1" applyFill="1" applyBorder="1"/>
    <xf numFmtId="166" fontId="5" fillId="0" borderId="8" xfId="0" applyNumberFormat="1" applyFont="1" applyBorder="1"/>
    <xf numFmtId="166" fontId="5" fillId="0" borderId="15" xfId="0" applyNumberFormat="1" applyFont="1" applyBorder="1"/>
    <xf numFmtId="166" fontId="5" fillId="2" borderId="15" xfId="0" applyNumberFormat="1" applyFont="1" applyFill="1" applyBorder="1"/>
    <xf numFmtId="0" fontId="35" fillId="0" borderId="15" xfId="0" applyFont="1" applyBorder="1" applyAlignment="1">
      <alignment horizontal="center" vertical="center"/>
    </xf>
    <xf numFmtId="166" fontId="5" fillId="0" borderId="15" xfId="0" applyNumberFormat="1" applyFont="1" applyBorder="1" applyAlignment="1"/>
    <xf numFmtId="166" fontId="35" fillId="0" borderId="15" xfId="0" applyNumberFormat="1" applyFont="1" applyBorder="1" applyAlignment="1"/>
    <xf numFmtId="166" fontId="34" fillId="0" borderId="15" xfId="0" applyNumberFormat="1" applyFont="1" applyBorder="1" applyAlignment="1"/>
    <xf numFmtId="0" fontId="6" fillId="0" borderId="5" xfId="0" applyFont="1" applyBorder="1"/>
    <xf numFmtId="49" fontId="6" fillId="0" borderId="5" xfId="0" applyNumberFormat="1" applyFont="1" applyBorder="1"/>
    <xf numFmtId="0" fontId="34" fillId="0" borderId="15" xfId="0" applyFont="1" applyBorder="1"/>
    <xf numFmtId="49" fontId="34" fillId="0" borderId="0" xfId="0" applyNumberFormat="1" applyFont="1" applyBorder="1"/>
    <xf numFmtId="166" fontId="5" fillId="0" borderId="0" xfId="0" applyNumberFormat="1" applyFont="1" applyBorder="1"/>
    <xf numFmtId="49" fontId="19" fillId="0" borderId="24" xfId="0" applyNumberFormat="1" applyFont="1" applyFill="1" applyBorder="1" applyAlignment="1" applyProtection="1">
      <alignment horizontal="left" vertical="center" wrapText="1"/>
    </xf>
    <xf numFmtId="0" fontId="42" fillId="0" borderId="0" xfId="0" applyFont="1"/>
    <xf numFmtId="49" fontId="11" fillId="0" borderId="0" xfId="2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wrapText="1"/>
    </xf>
    <xf numFmtId="0" fontId="11" fillId="0" borderId="5" xfId="0" applyFont="1" applyBorder="1" applyAlignment="1">
      <alignment horizontal="left" wrapText="1"/>
    </xf>
    <xf numFmtId="49" fontId="13" fillId="0" borderId="23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left" wrapText="1"/>
    </xf>
    <xf numFmtId="49" fontId="13" fillId="0" borderId="24" xfId="0" applyNumberFormat="1" applyFont="1" applyFill="1" applyBorder="1" applyAlignment="1" applyProtection="1">
      <alignment horizontal="left" vertical="center" wrapText="1"/>
    </xf>
    <xf numFmtId="0" fontId="11" fillId="2" borderId="15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2" borderId="15" xfId="0" applyFont="1" applyFill="1" applyBorder="1" applyAlignment="1">
      <alignment wrapText="1"/>
    </xf>
    <xf numFmtId="169" fontId="19" fillId="0" borderId="24" xfId="0" applyNumberFormat="1" applyFont="1" applyFill="1" applyBorder="1" applyAlignment="1" applyProtection="1">
      <alignment horizontal="left" vertical="center" wrapText="1"/>
    </xf>
    <xf numFmtId="49" fontId="19" fillId="0" borderId="5" xfId="0" applyNumberFormat="1" applyFont="1" applyFill="1" applyBorder="1" applyAlignment="1" applyProtection="1">
      <alignment horizontal="left" vertical="center" wrapText="1"/>
    </xf>
    <xf numFmtId="49" fontId="12" fillId="2" borderId="5" xfId="0" applyNumberFormat="1" applyFont="1" applyFill="1" applyBorder="1" applyAlignment="1">
      <alignment horizontal="left" vertical="center" wrapText="1"/>
    </xf>
    <xf numFmtId="49" fontId="13" fillId="0" borderId="25" xfId="0" applyNumberFormat="1" applyFont="1" applyFill="1" applyBorder="1" applyAlignment="1" applyProtection="1">
      <alignment horizontal="left" vertical="center" wrapText="1"/>
    </xf>
    <xf numFmtId="49" fontId="19" fillId="0" borderId="7" xfId="0" applyNumberFormat="1" applyFont="1" applyFill="1" applyBorder="1" applyAlignment="1" applyProtection="1">
      <alignment horizontal="left" vertical="center" wrapText="1"/>
    </xf>
    <xf numFmtId="49" fontId="19" fillId="0" borderId="32" xfId="0" applyNumberFormat="1" applyFont="1" applyFill="1" applyBorder="1" applyAlignment="1" applyProtection="1">
      <alignment horizontal="left" vertical="center" wrapText="1"/>
    </xf>
    <xf numFmtId="49" fontId="19" fillId="0" borderId="33" xfId="0" applyNumberFormat="1" applyFont="1" applyFill="1" applyBorder="1" applyAlignment="1" applyProtection="1">
      <alignment horizontal="left" vertical="center" wrapText="1"/>
    </xf>
    <xf numFmtId="49" fontId="19" fillId="0" borderId="34" xfId="0" applyNumberFormat="1" applyFont="1" applyFill="1" applyBorder="1" applyAlignment="1" applyProtection="1">
      <alignment horizontal="left" vertical="center" wrapText="1"/>
    </xf>
    <xf numFmtId="49" fontId="13" fillId="0" borderId="35" xfId="0" applyNumberFormat="1" applyFont="1" applyFill="1" applyBorder="1" applyAlignment="1" applyProtection="1">
      <alignment horizontal="left" vertical="center" wrapText="1"/>
    </xf>
    <xf numFmtId="0" fontId="12" fillId="0" borderId="15" xfId="0" applyFont="1" applyBorder="1" applyAlignment="1">
      <alignment vertical="top" wrapText="1"/>
    </xf>
    <xf numFmtId="0" fontId="40" fillId="0" borderId="0" xfId="0" applyFont="1" applyAlignment="1">
      <alignment wrapText="1"/>
    </xf>
    <xf numFmtId="0" fontId="11" fillId="0" borderId="15" xfId="0" applyFont="1" applyBorder="1" applyAlignment="1">
      <alignment vertical="top" wrapText="1"/>
    </xf>
    <xf numFmtId="49" fontId="19" fillId="0" borderId="23" xfId="0" applyNumberFormat="1" applyFont="1" applyFill="1" applyBorder="1" applyAlignment="1" applyProtection="1">
      <alignment horizontal="left" vertical="center" wrapText="1"/>
    </xf>
    <xf numFmtId="0" fontId="12" fillId="0" borderId="5" xfId="0" applyFont="1" applyBorder="1" applyAlignment="1">
      <alignment horizontal="left" wrapText="1"/>
    </xf>
    <xf numFmtId="49" fontId="19" fillId="2" borderId="24" xfId="0" applyNumberFormat="1" applyFont="1" applyFill="1" applyBorder="1" applyAlignment="1" applyProtection="1">
      <alignment horizontal="left" vertical="center" wrapText="1"/>
    </xf>
    <xf numFmtId="49" fontId="13" fillId="2" borderId="23" xfId="0" applyNumberFormat="1" applyFont="1" applyFill="1" applyBorder="1" applyAlignment="1" applyProtection="1">
      <alignment horizontal="left" vertical="center" wrapText="1"/>
    </xf>
    <xf numFmtId="49" fontId="19" fillId="2" borderId="24" xfId="0" applyNumberFormat="1" applyFont="1" applyFill="1" applyBorder="1" applyAlignment="1" applyProtection="1">
      <alignment horizontal="left" vertical="top" wrapText="1"/>
    </xf>
    <xf numFmtId="169" fontId="12" fillId="0" borderId="5" xfId="0" applyNumberFormat="1" applyFont="1" applyBorder="1" applyAlignment="1">
      <alignment horizontal="left" vertical="center" wrapText="1"/>
    </xf>
    <xf numFmtId="49" fontId="19" fillId="0" borderId="24" xfId="0" applyNumberFormat="1" applyFont="1" applyFill="1" applyBorder="1" applyAlignment="1" applyProtection="1">
      <alignment horizontal="left" vertical="top" wrapText="1"/>
    </xf>
    <xf numFmtId="0" fontId="40" fillId="0" borderId="0" xfId="0" applyFont="1" applyAlignment="1">
      <alignment vertical="top" wrapText="1"/>
    </xf>
    <xf numFmtId="0" fontId="0" fillId="0" borderId="0" xfId="0" applyFont="1" applyAlignme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0" fontId="45" fillId="0" borderId="0" xfId="0" applyFont="1" applyAlignment="1"/>
    <xf numFmtId="0" fontId="33" fillId="0" borderId="0" xfId="0" applyFont="1" applyAlignment="1">
      <alignment horizontal="center"/>
    </xf>
    <xf numFmtId="0" fontId="45" fillId="0" borderId="5" xfId="0" applyFont="1" applyBorder="1" applyAlignment="1">
      <alignment horizontal="center"/>
    </xf>
    <xf numFmtId="49" fontId="33" fillId="0" borderId="5" xfId="0" applyNumberFormat="1" applyFont="1" applyBorder="1" applyAlignment="1">
      <alignment horizontal="center" wrapText="1"/>
    </xf>
    <xf numFmtId="165" fontId="33" fillId="0" borderId="5" xfId="0" applyNumberFormat="1" applyFont="1" applyBorder="1" applyAlignment="1">
      <alignment horizontal="center"/>
    </xf>
    <xf numFmtId="49" fontId="33" fillId="2" borderId="5" xfId="0" applyNumberFormat="1" applyFont="1" applyFill="1" applyBorder="1" applyAlignment="1">
      <alignment horizontal="center" wrapText="1"/>
    </xf>
    <xf numFmtId="165" fontId="33" fillId="2" borderId="5" xfId="0" applyNumberFormat="1" applyFont="1" applyFill="1" applyBorder="1" applyAlignment="1">
      <alignment horizontal="center"/>
    </xf>
    <xf numFmtId="49" fontId="43" fillId="0" borderId="5" xfId="0" applyNumberFormat="1" applyFont="1" applyBorder="1" applyAlignment="1">
      <alignment horizontal="center" wrapText="1"/>
    </xf>
    <xf numFmtId="49" fontId="45" fillId="0" borderId="5" xfId="0" applyNumberFormat="1" applyFont="1" applyBorder="1" applyAlignment="1">
      <alignment horizontal="center" wrapText="1"/>
    </xf>
    <xf numFmtId="165" fontId="43" fillId="0" borderId="5" xfId="0" applyNumberFormat="1" applyFont="1" applyBorder="1" applyAlignment="1">
      <alignment horizontal="center"/>
    </xf>
    <xf numFmtId="165" fontId="45" fillId="0" borderId="15" xfId="0" applyNumberFormat="1" applyFont="1" applyBorder="1" applyAlignment="1">
      <alignment horizontal="center"/>
    </xf>
    <xf numFmtId="165" fontId="39" fillId="0" borderId="15" xfId="0" applyNumberFormat="1" applyFont="1" applyBorder="1" applyAlignment="1">
      <alignment horizontal="center"/>
    </xf>
    <xf numFmtId="165" fontId="43" fillId="0" borderId="5" xfId="0" applyNumberFormat="1" applyFont="1" applyBorder="1" applyAlignment="1" applyProtection="1">
      <alignment horizontal="center"/>
    </xf>
    <xf numFmtId="49" fontId="37" fillId="2" borderId="5" xfId="0" applyNumberFormat="1" applyFont="1" applyFill="1" applyBorder="1" applyAlignment="1">
      <alignment horizontal="center" wrapText="1"/>
    </xf>
    <xf numFmtId="166" fontId="37" fillId="0" borderId="15" xfId="0" applyNumberFormat="1" applyFont="1" applyBorder="1" applyAlignment="1">
      <alignment horizontal="center"/>
    </xf>
    <xf numFmtId="165" fontId="43" fillId="2" borderId="5" xfId="0" applyNumberFormat="1" applyFont="1" applyFill="1" applyBorder="1" applyAlignment="1">
      <alignment horizontal="center"/>
    </xf>
    <xf numFmtId="49" fontId="43" fillId="2" borderId="5" xfId="0" applyNumberFormat="1" applyFont="1" applyFill="1" applyBorder="1" applyAlignment="1">
      <alignment horizontal="center" wrapText="1"/>
    </xf>
    <xf numFmtId="49" fontId="45" fillId="2" borderId="5" xfId="0" applyNumberFormat="1" applyFont="1" applyFill="1" applyBorder="1" applyAlignment="1">
      <alignment horizontal="center" wrapText="1"/>
    </xf>
    <xf numFmtId="165" fontId="39" fillId="2" borderId="15" xfId="0" applyNumberFormat="1" applyFont="1" applyFill="1" applyBorder="1" applyAlignment="1">
      <alignment horizontal="center"/>
    </xf>
    <xf numFmtId="165" fontId="41" fillId="2" borderId="15" xfId="0" applyNumberFormat="1" applyFont="1" applyFill="1" applyBorder="1" applyAlignment="1">
      <alignment horizontal="center"/>
    </xf>
    <xf numFmtId="165" fontId="37" fillId="2" borderId="15" xfId="0" applyNumberFormat="1" applyFont="1" applyFill="1" applyBorder="1" applyAlignment="1">
      <alignment horizontal="center"/>
    </xf>
    <xf numFmtId="165" fontId="37" fillId="2" borderId="5" xfId="0" applyNumberFormat="1" applyFont="1" applyFill="1" applyBorder="1" applyAlignment="1">
      <alignment horizontal="center"/>
    </xf>
    <xf numFmtId="49" fontId="37" fillId="0" borderId="5" xfId="0" applyNumberFormat="1" applyFont="1" applyBorder="1" applyAlignment="1">
      <alignment horizontal="center" wrapText="1"/>
    </xf>
    <xf numFmtId="165" fontId="37" fillId="0" borderId="5" xfId="0" applyNumberFormat="1" applyFont="1" applyBorder="1" applyAlignment="1">
      <alignment horizontal="center"/>
    </xf>
    <xf numFmtId="49" fontId="43" fillId="0" borderId="15" xfId="0" applyNumberFormat="1" applyFont="1" applyBorder="1" applyAlignment="1">
      <alignment horizontal="center" wrapText="1"/>
    </xf>
    <xf numFmtId="49" fontId="45" fillId="0" borderId="15" xfId="0" applyNumberFormat="1" applyFont="1" applyBorder="1" applyAlignment="1">
      <alignment horizontal="center" wrapText="1"/>
    </xf>
    <xf numFmtId="165" fontId="43" fillId="0" borderId="15" xfId="0" applyNumberFormat="1" applyFont="1" applyBorder="1" applyAlignment="1">
      <alignment horizontal="center"/>
    </xf>
    <xf numFmtId="165" fontId="43" fillId="2" borderId="15" xfId="0" applyNumberFormat="1" applyFont="1" applyFill="1" applyBorder="1" applyAlignment="1">
      <alignment horizontal="center"/>
    </xf>
    <xf numFmtId="49" fontId="33" fillId="0" borderId="15" xfId="0" applyNumberFormat="1" applyFont="1" applyBorder="1" applyAlignment="1">
      <alignment horizontal="center" wrapText="1"/>
    </xf>
    <xf numFmtId="165" fontId="33" fillId="0" borderId="15" xfId="0" applyNumberFormat="1" applyFont="1" applyBorder="1" applyAlignment="1">
      <alignment horizontal="center"/>
    </xf>
    <xf numFmtId="49" fontId="37" fillId="0" borderId="15" xfId="0" applyNumberFormat="1" applyFont="1" applyBorder="1" applyAlignment="1">
      <alignment horizontal="center" wrapText="1"/>
    </xf>
    <xf numFmtId="49" fontId="33" fillId="2" borderId="15" xfId="0" applyNumberFormat="1" applyFont="1" applyFill="1" applyBorder="1" applyAlignment="1">
      <alignment horizontal="center" wrapText="1"/>
    </xf>
    <xf numFmtId="0" fontId="43" fillId="0" borderId="15" xfId="0" applyFont="1" applyBorder="1" applyAlignment="1">
      <alignment horizontal="center"/>
    </xf>
    <xf numFmtId="165" fontId="33" fillId="2" borderId="15" xfId="0" applyNumberFormat="1" applyFont="1" applyFill="1" applyBorder="1" applyAlignment="1">
      <alignment horizontal="center"/>
    </xf>
    <xf numFmtId="49" fontId="43" fillId="2" borderId="15" xfId="0" applyNumberFormat="1" applyFont="1" applyFill="1" applyBorder="1" applyAlignment="1">
      <alignment horizontal="center" wrapText="1"/>
    </xf>
    <xf numFmtId="49" fontId="45" fillId="2" borderId="15" xfId="0" applyNumberFormat="1" applyFont="1" applyFill="1" applyBorder="1" applyAlignment="1">
      <alignment horizontal="center" wrapText="1"/>
    </xf>
    <xf numFmtId="0" fontId="41" fillId="0" borderId="15" xfId="0" applyFont="1" applyBorder="1" applyAlignment="1">
      <alignment horizontal="center"/>
    </xf>
    <xf numFmtId="49" fontId="37" fillId="2" borderId="15" xfId="0" applyNumberFormat="1" applyFont="1" applyFill="1" applyBorder="1" applyAlignment="1">
      <alignment horizontal="center" wrapText="1"/>
    </xf>
    <xf numFmtId="165" fontId="45" fillId="0" borderId="16" xfId="0" applyNumberFormat="1" applyFont="1" applyBorder="1" applyAlignment="1">
      <alignment horizontal="center"/>
    </xf>
    <xf numFmtId="165" fontId="45" fillId="2" borderId="15" xfId="0" applyNumberFormat="1" applyFont="1" applyFill="1" applyBorder="1" applyAlignment="1">
      <alignment horizontal="center"/>
    </xf>
    <xf numFmtId="165" fontId="37" fillId="0" borderId="15" xfId="0" applyNumberFormat="1" applyFont="1" applyBorder="1" applyAlignment="1">
      <alignment horizontal="center"/>
    </xf>
    <xf numFmtId="0" fontId="39" fillId="2" borderId="15" xfId="0" applyFont="1" applyFill="1" applyBorder="1" applyAlignment="1">
      <alignment horizontal="center"/>
    </xf>
    <xf numFmtId="0" fontId="41" fillId="2" borderId="15" xfId="0" applyFont="1" applyFill="1" applyBorder="1" applyAlignment="1">
      <alignment horizontal="center"/>
    </xf>
    <xf numFmtId="49" fontId="41" fillId="0" borderId="15" xfId="0" applyNumberFormat="1" applyFont="1" applyBorder="1" applyAlignment="1">
      <alignment horizontal="center"/>
    </xf>
    <xf numFmtId="0" fontId="43" fillId="2" borderId="20" xfId="0" applyFont="1" applyFill="1" applyBorder="1" applyAlignment="1">
      <alignment horizontal="center"/>
    </xf>
    <xf numFmtId="165" fontId="43" fillId="2" borderId="15" xfId="0" applyNumberFormat="1" applyFont="1" applyFill="1" applyBorder="1" applyAlignment="1" applyProtection="1">
      <alignment horizontal="center"/>
    </xf>
    <xf numFmtId="165" fontId="41" fillId="0" borderId="0" xfId="0" applyNumberFormat="1" applyFont="1" applyAlignment="1">
      <alignment horizontal="center"/>
    </xf>
    <xf numFmtId="165" fontId="41" fillId="0" borderId="15" xfId="0" applyNumberFormat="1" applyFont="1" applyBorder="1" applyAlignment="1">
      <alignment horizontal="center"/>
    </xf>
    <xf numFmtId="49" fontId="46" fillId="0" borderId="15" xfId="0" applyNumberFormat="1" applyFont="1" applyBorder="1" applyAlignment="1">
      <alignment horizontal="center"/>
    </xf>
    <xf numFmtId="0" fontId="37" fillId="2" borderId="20" xfId="0" applyFont="1" applyFill="1" applyBorder="1" applyAlignment="1">
      <alignment horizontal="center"/>
    </xf>
    <xf numFmtId="49" fontId="37" fillId="2" borderId="19" xfId="0" applyNumberFormat="1" applyFont="1" applyFill="1" applyBorder="1" applyAlignment="1">
      <alignment horizontal="center" wrapText="1"/>
    </xf>
    <xf numFmtId="165" fontId="43" fillId="2" borderId="18" xfId="0" applyNumberFormat="1" applyFont="1" applyFill="1" applyBorder="1" applyAlignment="1">
      <alignment horizontal="center"/>
    </xf>
    <xf numFmtId="49" fontId="45" fillId="0" borderId="8" xfId="0" applyNumberFormat="1" applyFont="1" applyBorder="1" applyAlignment="1">
      <alignment horizontal="center" wrapText="1"/>
    </xf>
    <xf numFmtId="165" fontId="45" fillId="3" borderId="15" xfId="0" applyNumberFormat="1" applyFont="1" applyFill="1" applyBorder="1" applyAlignment="1">
      <alignment horizontal="center"/>
    </xf>
    <xf numFmtId="49" fontId="39" fillId="0" borderId="15" xfId="0" applyNumberFormat="1" applyFont="1" applyBorder="1" applyAlignment="1">
      <alignment horizontal="center"/>
    </xf>
    <xf numFmtId="0" fontId="45" fillId="0" borderId="15" xfId="0" applyFont="1" applyBorder="1" applyAlignment="1">
      <alignment horizontal="center"/>
    </xf>
    <xf numFmtId="165" fontId="37" fillId="0" borderId="15" xfId="0" applyNumberFormat="1" applyFont="1" applyBorder="1" applyAlignment="1" applyProtection="1">
      <alignment horizontal="center"/>
    </xf>
    <xf numFmtId="0" fontId="37" fillId="0" borderId="15" xfId="0" applyFont="1" applyBorder="1" applyAlignment="1">
      <alignment horizontal="center"/>
    </xf>
    <xf numFmtId="0" fontId="4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1" fillId="0" borderId="0" xfId="0" applyFont="1" applyAlignment="1">
      <alignment horizontal="right" vertical="top"/>
    </xf>
    <xf numFmtId="0" fontId="11" fillId="0" borderId="0" xfId="0" applyFont="1" applyBorder="1" applyAlignment="1">
      <alignment horizontal="left" vertical="top"/>
    </xf>
    <xf numFmtId="0" fontId="12" fillId="0" borderId="15" xfId="0" applyFont="1" applyBorder="1" applyAlignment="1">
      <alignment horizontal="center" vertical="top"/>
    </xf>
    <xf numFmtId="49" fontId="11" fillId="0" borderId="15" xfId="0" applyNumberFormat="1" applyFont="1" applyBorder="1" applyAlignment="1">
      <alignment horizontal="left" vertical="top" wrapText="1"/>
    </xf>
    <xf numFmtId="49" fontId="11" fillId="2" borderId="15" xfId="0" applyNumberFormat="1" applyFont="1" applyFill="1" applyBorder="1" applyAlignment="1">
      <alignment horizontal="left" vertical="top" wrapText="1"/>
    </xf>
    <xf numFmtId="49" fontId="11" fillId="0" borderId="15" xfId="0" applyNumberFormat="1" applyFont="1" applyBorder="1" applyAlignment="1">
      <alignment horizontal="left" vertical="top"/>
    </xf>
    <xf numFmtId="49" fontId="13" fillId="2" borderId="23" xfId="0" applyNumberFormat="1" applyFont="1" applyFill="1" applyBorder="1" applyAlignment="1" applyProtection="1">
      <alignment horizontal="left" vertical="top" wrapText="1"/>
    </xf>
    <xf numFmtId="49" fontId="13" fillId="0" borderId="23" xfId="0" applyNumberFormat="1" applyFont="1" applyFill="1" applyBorder="1" applyAlignment="1" applyProtection="1">
      <alignment horizontal="left" vertical="top" wrapText="1"/>
    </xf>
    <xf numFmtId="169" fontId="19" fillId="0" borderId="24" xfId="0" applyNumberFormat="1" applyFont="1" applyFill="1" applyBorder="1" applyAlignment="1" applyProtection="1">
      <alignment horizontal="left" vertical="top" wrapText="1"/>
    </xf>
    <xf numFmtId="49" fontId="13" fillId="0" borderId="24" xfId="0" applyNumberFormat="1" applyFont="1" applyFill="1" applyBorder="1" applyAlignment="1" applyProtection="1">
      <alignment horizontal="left" vertical="top" wrapText="1"/>
    </xf>
    <xf numFmtId="49" fontId="19" fillId="0" borderId="5" xfId="0" applyNumberFormat="1" applyFont="1" applyFill="1" applyBorder="1" applyAlignment="1" applyProtection="1">
      <alignment horizontal="left" vertical="top" wrapText="1"/>
    </xf>
    <xf numFmtId="49" fontId="19" fillId="0" borderId="25" xfId="0" applyNumberFormat="1" applyFont="1" applyFill="1" applyBorder="1" applyAlignment="1" applyProtection="1">
      <alignment horizontal="left" vertical="top" wrapText="1"/>
    </xf>
    <xf numFmtId="0" fontId="12" fillId="0" borderId="15" xfId="0" applyFont="1" applyBorder="1" applyAlignment="1">
      <alignment horizontal="left" vertical="top"/>
    </xf>
    <xf numFmtId="0" fontId="42" fillId="0" borderId="15" xfId="0" applyFont="1" applyBorder="1" applyAlignment="1">
      <alignment horizontal="left" vertical="top"/>
    </xf>
    <xf numFmtId="165" fontId="0" fillId="0" borderId="0" xfId="0" applyNumberFormat="1" applyFont="1" applyAlignment="1"/>
    <xf numFmtId="3" fontId="45" fillId="0" borderId="5" xfId="0" applyNumberFormat="1" applyFont="1" applyBorder="1" applyAlignment="1">
      <alignment horizontal="center"/>
    </xf>
    <xf numFmtId="165" fontId="43" fillId="0" borderId="20" xfId="0" applyNumberFormat="1" applyFont="1" applyBorder="1" applyAlignment="1">
      <alignment horizontal="center"/>
    </xf>
    <xf numFmtId="49" fontId="44" fillId="0" borderId="17" xfId="0" applyNumberFormat="1" applyFont="1" applyFill="1" applyBorder="1" applyAlignment="1" applyProtection="1">
      <alignment horizontal="center" wrapText="1"/>
    </xf>
    <xf numFmtId="49" fontId="47" fillId="0" borderId="23" xfId="0" applyNumberFormat="1" applyFont="1" applyFill="1" applyBorder="1" applyAlignment="1" applyProtection="1">
      <alignment horizontal="center" wrapText="1"/>
    </xf>
    <xf numFmtId="165" fontId="45" fillId="0" borderId="0" xfId="0" applyNumberFormat="1" applyFont="1" applyAlignment="1">
      <alignment horizontal="center"/>
    </xf>
    <xf numFmtId="166" fontId="6" fillId="2" borderId="30" xfId="0" applyNumberFormat="1" applyFont="1" applyFill="1" applyBorder="1"/>
    <xf numFmtId="0" fontId="0" fillId="0" borderId="0" xfId="0" applyAlignment="1">
      <alignment horizontal="right"/>
    </xf>
    <xf numFmtId="0" fontId="8" fillId="0" borderId="0" xfId="2" applyFont="1" applyFill="1" applyBorder="1" applyAlignment="1">
      <alignment horizontal="right" vertical="center"/>
    </xf>
    <xf numFmtId="0" fontId="39" fillId="0" borderId="0" xfId="0" applyFont="1"/>
    <xf numFmtId="49" fontId="39" fillId="0" borderId="0" xfId="0" applyNumberFormat="1" applyFont="1"/>
    <xf numFmtId="166" fontId="39" fillId="0" borderId="0" xfId="0" applyNumberFormat="1" applyFont="1"/>
    <xf numFmtId="0" fontId="39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49" fontId="39" fillId="0" borderId="15" xfId="0" applyNumberFormat="1" applyFont="1" applyBorder="1" applyAlignment="1">
      <alignment horizontal="center" vertical="center"/>
    </xf>
    <xf numFmtId="0" fontId="39" fillId="0" borderId="15" xfId="0" applyFont="1" applyBorder="1"/>
    <xf numFmtId="0" fontId="42" fillId="0" borderId="15" xfId="0" applyFont="1" applyBorder="1"/>
    <xf numFmtId="49" fontId="39" fillId="0" borderId="15" xfId="0" applyNumberFormat="1" applyFont="1" applyBorder="1"/>
    <xf numFmtId="1" fontId="11" fillId="0" borderId="15" xfId="0" applyNumberFormat="1" applyFont="1" applyBorder="1" applyAlignment="1">
      <alignment horizontal="center" vertical="center"/>
    </xf>
    <xf numFmtId="1" fontId="39" fillId="0" borderId="15" xfId="0" applyNumberFormat="1" applyFont="1" applyBorder="1"/>
    <xf numFmtId="0" fontId="9" fillId="0" borderId="15" xfId="0" applyFont="1" applyBorder="1" applyAlignment="1">
      <alignment wrapText="1"/>
    </xf>
    <xf numFmtId="0" fontId="40" fillId="0" borderId="15" xfId="0" applyFont="1" applyBorder="1" applyAlignment="1">
      <alignment horizontal="center"/>
    </xf>
    <xf numFmtId="166" fontId="11" fillId="0" borderId="15" xfId="0" applyNumberFormat="1" applyFont="1" applyBorder="1"/>
    <xf numFmtId="0" fontId="11" fillId="0" borderId="15" xfId="0" applyFont="1" applyBorder="1"/>
    <xf numFmtId="49" fontId="11" fillId="0" borderId="15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9" fillId="0" borderId="15" xfId="0" applyFont="1" applyBorder="1" applyAlignment="1">
      <alignment vertical="top" wrapText="1"/>
    </xf>
    <xf numFmtId="0" fontId="40" fillId="0" borderId="15" xfId="0" applyFont="1" applyBorder="1"/>
    <xf numFmtId="49" fontId="40" fillId="0" borderId="15" xfId="0" applyNumberFormat="1" applyFont="1" applyBorder="1" applyAlignment="1">
      <alignment horizontal="center"/>
    </xf>
    <xf numFmtId="166" fontId="40" fillId="0" borderId="15" xfId="0" applyNumberFormat="1" applyFont="1" applyBorder="1"/>
    <xf numFmtId="166" fontId="39" fillId="0" borderId="15" xfId="0" applyNumberFormat="1" applyFont="1" applyBorder="1"/>
    <xf numFmtId="166" fontId="12" fillId="0" borderId="15" xfId="0" applyNumberFormat="1" applyFont="1" applyBorder="1"/>
    <xf numFmtId="166" fontId="11" fillId="0" borderId="5" xfId="0" applyNumberFormat="1" applyFont="1" applyBorder="1"/>
    <xf numFmtId="49" fontId="48" fillId="0" borderId="24" xfId="0" applyNumberFormat="1" applyFont="1" applyFill="1" applyBorder="1" applyAlignment="1" applyProtection="1">
      <alignment horizontal="left" vertical="center" wrapText="1"/>
    </xf>
    <xf numFmtId="49" fontId="10" fillId="0" borderId="23" xfId="0" applyNumberFormat="1" applyFont="1" applyFill="1" applyBorder="1" applyAlignment="1" applyProtection="1">
      <alignment horizontal="left" vertical="center" wrapText="1"/>
    </xf>
    <xf numFmtId="49" fontId="42" fillId="0" borderId="15" xfId="0" applyNumberFormat="1" applyFont="1" applyBorder="1" applyAlignment="1">
      <alignment horizontal="center"/>
    </xf>
    <xf numFmtId="0" fontId="42" fillId="0" borderId="15" xfId="0" applyFont="1" applyBorder="1" applyAlignment="1">
      <alignment horizontal="center"/>
    </xf>
    <xf numFmtId="166" fontId="42" fillId="0" borderId="15" xfId="0" applyNumberFormat="1" applyFont="1" applyBorder="1"/>
    <xf numFmtId="0" fontId="11" fillId="2" borderId="15" xfId="0" applyFont="1" applyFill="1" applyBorder="1"/>
    <xf numFmtId="0" fontId="11" fillId="2" borderId="15" xfId="0" applyFont="1" applyFill="1" applyBorder="1" applyAlignment="1">
      <alignment horizontal="center"/>
    </xf>
    <xf numFmtId="166" fontId="11" fillId="2" borderId="15" xfId="0" applyNumberFormat="1" applyFont="1" applyFill="1" applyBorder="1"/>
    <xf numFmtId="0" fontId="9" fillId="2" borderId="15" xfId="0" applyFont="1" applyFill="1" applyBorder="1" applyAlignment="1">
      <alignment wrapText="1"/>
    </xf>
    <xf numFmtId="166" fontId="40" fillId="2" borderId="15" xfId="0" applyNumberFormat="1" applyFont="1" applyFill="1" applyBorder="1"/>
    <xf numFmtId="0" fontId="40" fillId="2" borderId="15" xfId="0" applyFont="1" applyFill="1" applyBorder="1" applyAlignment="1">
      <alignment horizontal="center"/>
    </xf>
    <xf numFmtId="0" fontId="40" fillId="2" borderId="15" xfId="0" applyFont="1" applyFill="1" applyBorder="1"/>
    <xf numFmtId="0" fontId="39" fillId="2" borderId="15" xfId="0" applyFont="1" applyFill="1" applyBorder="1"/>
    <xf numFmtId="166" fontId="42" fillId="2" borderId="15" xfId="0" applyNumberFormat="1" applyFont="1" applyFill="1" applyBorder="1"/>
    <xf numFmtId="0" fontId="42" fillId="2" borderId="15" xfId="0" applyFont="1" applyFill="1" applyBorder="1"/>
    <xf numFmtId="166" fontId="39" fillId="2" borderId="15" xfId="0" applyNumberFormat="1" applyFont="1" applyFill="1" applyBorder="1"/>
    <xf numFmtId="0" fontId="42" fillId="2" borderId="15" xfId="0" applyFont="1" applyFill="1" applyBorder="1" applyAlignment="1">
      <alignment horizontal="center"/>
    </xf>
    <xf numFmtId="49" fontId="40" fillId="2" borderId="15" xfId="0" applyNumberFormat="1" applyFont="1" applyFill="1" applyBorder="1" applyAlignment="1">
      <alignment horizontal="center"/>
    </xf>
    <xf numFmtId="49" fontId="39" fillId="2" borderId="15" xfId="0" applyNumberFormat="1" applyFont="1" applyFill="1" applyBorder="1" applyAlignment="1">
      <alignment horizontal="center"/>
    </xf>
    <xf numFmtId="166" fontId="12" fillId="2" borderId="15" xfId="0" applyNumberFormat="1" applyFont="1" applyFill="1" applyBorder="1"/>
    <xf numFmtId="49" fontId="11" fillId="2" borderId="1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vertical="top" wrapText="1"/>
    </xf>
    <xf numFmtId="49" fontId="42" fillId="2" borderId="15" xfId="0" applyNumberFormat="1" applyFont="1" applyFill="1" applyBorder="1" applyAlignment="1">
      <alignment horizontal="center"/>
    </xf>
    <xf numFmtId="0" fontId="40" fillId="2" borderId="5" xfId="0" applyFont="1" applyFill="1" applyBorder="1"/>
    <xf numFmtId="166" fontId="40" fillId="2" borderId="5" xfId="0" applyNumberFormat="1" applyFont="1" applyFill="1" applyBorder="1"/>
    <xf numFmtId="166" fontId="40" fillId="2" borderId="19" xfId="0" applyNumberFormat="1" applyFont="1" applyFill="1" applyBorder="1"/>
    <xf numFmtId="166" fontId="12" fillId="0" borderId="20" xfId="0" applyNumberFormat="1" applyFont="1" applyBorder="1"/>
    <xf numFmtId="166" fontId="42" fillId="2" borderId="5" xfId="0" applyNumberFormat="1" applyFont="1" applyFill="1" applyBorder="1"/>
    <xf numFmtId="0" fontId="41" fillId="0" borderId="0" xfId="0" applyFont="1"/>
    <xf numFmtId="0" fontId="41" fillId="0" borderId="15" xfId="0" applyFont="1" applyBorder="1"/>
    <xf numFmtId="166" fontId="11" fillId="0" borderId="20" xfId="0" applyNumberFormat="1" applyFont="1" applyBorder="1"/>
    <xf numFmtId="0" fontId="40" fillId="0" borderId="5" xfId="0" applyFont="1" applyBorder="1"/>
    <xf numFmtId="0" fontId="41" fillId="0" borderId="5" xfId="0" applyFont="1" applyBorder="1"/>
    <xf numFmtId="166" fontId="11" fillId="0" borderId="8" xfId="0" applyNumberFormat="1" applyFont="1" applyBorder="1"/>
    <xf numFmtId="0" fontId="40" fillId="0" borderId="0" xfId="0" applyFont="1"/>
    <xf numFmtId="0" fontId="40" fillId="0" borderId="15" xfId="0" applyFont="1" applyBorder="1" applyAlignment="1">
      <alignment horizontal="center" vertical="center"/>
    </xf>
    <xf numFmtId="166" fontId="40" fillId="0" borderId="5" xfId="0" applyNumberFormat="1" applyFont="1" applyBorder="1"/>
    <xf numFmtId="0" fontId="42" fillId="0" borderId="5" xfId="0" applyFont="1" applyBorder="1"/>
    <xf numFmtId="0" fontId="8" fillId="2" borderId="15" xfId="0" applyFont="1" applyFill="1" applyBorder="1" applyAlignment="1">
      <alignment wrapText="1"/>
    </xf>
    <xf numFmtId="0" fontId="11" fillId="0" borderId="15" xfId="0" applyFont="1" applyBorder="1" applyAlignment="1"/>
    <xf numFmtId="166" fontId="41" fillId="0" borderId="15" xfId="0" applyNumberFormat="1" applyFont="1" applyBorder="1"/>
    <xf numFmtId="49" fontId="48" fillId="0" borderId="24" xfId="0" applyNumberFormat="1" applyFont="1" applyFill="1" applyBorder="1" applyAlignment="1" applyProtection="1">
      <alignment horizontal="left" vertical="top" wrapText="1"/>
    </xf>
    <xf numFmtId="49" fontId="48" fillId="0" borderId="24" xfId="0" applyNumberFormat="1" applyFont="1" applyFill="1" applyBorder="1" applyAlignment="1" applyProtection="1">
      <alignment horizontal="left" wrapText="1"/>
    </xf>
    <xf numFmtId="0" fontId="9" fillId="0" borderId="15" xfId="0" applyNumberFormat="1" applyFont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169" fontId="48" fillId="0" borderId="24" xfId="0" applyNumberFormat="1" applyFont="1" applyFill="1" applyBorder="1" applyAlignment="1" applyProtection="1">
      <alignment horizontal="left" vertical="center" wrapText="1"/>
    </xf>
    <xf numFmtId="166" fontId="11" fillId="0" borderId="15" xfId="0" applyNumberFormat="1" applyFont="1" applyBorder="1" applyAlignment="1"/>
    <xf numFmtId="0" fontId="49" fillId="0" borderId="0" xfId="0" applyFont="1" applyAlignment="1">
      <alignment vertical="top" wrapText="1"/>
    </xf>
    <xf numFmtId="49" fontId="10" fillId="0" borderId="24" xfId="0" applyNumberFormat="1" applyFont="1" applyFill="1" applyBorder="1" applyAlignment="1" applyProtection="1">
      <alignment horizontal="left" vertical="center" wrapText="1"/>
    </xf>
    <xf numFmtId="0" fontId="50" fillId="0" borderId="15" xfId="0" applyFont="1" applyBorder="1"/>
    <xf numFmtId="166" fontId="50" fillId="0" borderId="15" xfId="0" applyNumberFormat="1" applyFont="1" applyBorder="1"/>
    <xf numFmtId="166" fontId="8" fillId="0" borderId="15" xfId="0" applyNumberFormat="1" applyFont="1" applyBorder="1"/>
    <xf numFmtId="0" fontId="11" fillId="0" borderId="30" xfId="0" applyFont="1" applyBorder="1"/>
    <xf numFmtId="49" fontId="19" fillId="0" borderId="17" xfId="0" applyNumberFormat="1" applyFont="1" applyFill="1" applyBorder="1" applyAlignment="1" applyProtection="1">
      <alignment horizontal="center" wrapText="1"/>
    </xf>
    <xf numFmtId="49" fontId="12" fillId="2" borderId="15" xfId="0" applyNumberFormat="1" applyFont="1" applyFill="1" applyBorder="1" applyAlignment="1">
      <alignment horizontal="center"/>
    </xf>
    <xf numFmtId="49" fontId="13" fillId="0" borderId="23" xfId="0" applyNumberFormat="1" applyFont="1" applyFill="1" applyBorder="1" applyAlignment="1" applyProtection="1">
      <alignment horizontal="center" wrapText="1"/>
    </xf>
    <xf numFmtId="166" fontId="12" fillId="0" borderId="30" xfId="0" applyNumberFormat="1" applyFont="1" applyBorder="1"/>
    <xf numFmtId="0" fontId="11" fillId="0" borderId="5" xfId="0" applyFont="1" applyBorder="1"/>
    <xf numFmtId="166" fontId="11" fillId="2" borderId="15" xfId="0" applyNumberFormat="1" applyFont="1" applyFill="1" applyBorder="1" applyAlignment="1">
      <alignment horizontal="right"/>
    </xf>
    <xf numFmtId="49" fontId="40" fillId="0" borderId="15" xfId="0" applyNumberFormat="1" applyFont="1" applyBorder="1" applyAlignment="1">
      <alignment horizontal="center" vertical="center"/>
    </xf>
    <xf numFmtId="49" fontId="48" fillId="0" borderId="5" xfId="0" applyNumberFormat="1" applyFont="1" applyFill="1" applyBorder="1" applyAlignment="1" applyProtection="1">
      <alignment horizontal="left" vertical="center" wrapText="1"/>
    </xf>
    <xf numFmtId="49" fontId="48" fillId="0" borderId="25" xfId="0" applyNumberFormat="1" applyFont="1" applyFill="1" applyBorder="1" applyAlignment="1" applyProtection="1">
      <alignment horizontal="left" vertical="center" wrapText="1"/>
    </xf>
    <xf numFmtId="0" fontId="11" fillId="2" borderId="15" xfId="0" applyFont="1" applyFill="1" applyBorder="1" applyAlignment="1"/>
    <xf numFmtId="49" fontId="13" fillId="0" borderId="23" xfId="0" applyNumberFormat="1" applyFont="1" applyFill="1" applyBorder="1" applyAlignment="1" applyProtection="1">
      <alignment horizontal="center" vertical="center" wrapText="1"/>
    </xf>
    <xf numFmtId="166" fontId="40" fillId="2" borderId="15" xfId="0" applyNumberFormat="1" applyFont="1" applyFill="1" applyBorder="1" applyAlignment="1"/>
    <xf numFmtId="0" fontId="40" fillId="0" borderId="15" xfId="0" applyFont="1" applyBorder="1" applyAlignment="1"/>
    <xf numFmtId="0" fontId="42" fillId="0" borderId="15" xfId="0" applyFont="1" applyBorder="1" applyAlignment="1"/>
    <xf numFmtId="166" fontId="42" fillId="2" borderId="15" xfId="0" applyNumberFormat="1" applyFont="1" applyFill="1" applyBorder="1" applyAlignment="1"/>
    <xf numFmtId="166" fontId="11" fillId="2" borderId="15" xfId="0" applyNumberFormat="1" applyFont="1" applyFill="1" applyBorder="1" applyAlignment="1"/>
    <xf numFmtId="0" fontId="40" fillId="0" borderId="15" xfId="0" applyFont="1" applyBorder="1" applyAlignment="1">
      <alignment vertical="top"/>
    </xf>
    <xf numFmtId="166" fontId="40" fillId="0" borderId="15" xfId="0" applyNumberFormat="1" applyFont="1" applyBorder="1" applyAlignment="1"/>
    <xf numFmtId="0" fontId="12" fillId="0" borderId="15" xfId="0" applyFont="1" applyBorder="1" applyAlignment="1">
      <alignment horizontal="center"/>
    </xf>
    <xf numFmtId="0" fontId="8" fillId="0" borderId="15" xfId="0" applyFont="1" applyBorder="1" applyAlignment="1">
      <alignment wrapText="1"/>
    </xf>
    <xf numFmtId="0" fontId="11" fillId="0" borderId="0" xfId="0" applyFont="1" applyBorder="1" applyAlignment="1">
      <alignment horizontal="center" vertical="center"/>
    </xf>
    <xf numFmtId="2" fontId="39" fillId="0" borderId="0" xfId="0" applyNumberFormat="1" applyFont="1"/>
    <xf numFmtId="0" fontId="9" fillId="4" borderId="15" xfId="0" applyFont="1" applyFill="1" applyBorder="1" applyAlignment="1">
      <alignment wrapText="1"/>
    </xf>
    <xf numFmtId="0" fontId="11" fillId="4" borderId="15" xfId="0" applyFont="1" applyFill="1" applyBorder="1"/>
    <xf numFmtId="49" fontId="11" fillId="4" borderId="15" xfId="0" applyNumberFormat="1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 vertical="center"/>
    </xf>
    <xf numFmtId="166" fontId="11" fillId="4" borderId="15" xfId="0" applyNumberFormat="1" applyFont="1" applyFill="1" applyBorder="1"/>
    <xf numFmtId="0" fontId="0" fillId="4" borderId="0" xfId="0" applyFill="1"/>
    <xf numFmtId="49" fontId="11" fillId="4" borderId="15" xfId="0" applyNumberFormat="1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/>
    </xf>
    <xf numFmtId="0" fontId="43" fillId="4" borderId="15" xfId="0" applyFont="1" applyFill="1" applyBorder="1" applyAlignment="1">
      <alignment wrapText="1"/>
    </xf>
    <xf numFmtId="0" fontId="42" fillId="4" borderId="15" xfId="0" applyFont="1" applyFill="1" applyBorder="1"/>
    <xf numFmtId="49" fontId="40" fillId="4" borderId="15" xfId="0" applyNumberFormat="1" applyFont="1" applyFill="1" applyBorder="1" applyAlignment="1">
      <alignment horizontal="center"/>
    </xf>
    <xf numFmtId="0" fontId="39" fillId="4" borderId="0" xfId="0" applyFont="1" applyFill="1"/>
    <xf numFmtId="0" fontId="40" fillId="4" borderId="15" xfId="0" applyFont="1" applyFill="1" applyBorder="1"/>
    <xf numFmtId="166" fontId="40" fillId="4" borderId="15" xfId="0" applyNumberFormat="1" applyFont="1" applyFill="1" applyBorder="1"/>
    <xf numFmtId="0" fontId="40" fillId="4" borderId="15" xfId="0" applyFont="1" applyFill="1" applyBorder="1" applyAlignment="1">
      <alignment horizontal="center"/>
    </xf>
    <xf numFmtId="0" fontId="39" fillId="4" borderId="15" xfId="0" applyFont="1" applyFill="1" applyBorder="1"/>
    <xf numFmtId="166" fontId="40" fillId="4" borderId="15" xfId="0" applyNumberFormat="1" applyFont="1" applyFill="1" applyBorder="1" applyAlignment="1"/>
    <xf numFmtId="165" fontId="5" fillId="0" borderId="3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5" fontId="43" fillId="0" borderId="5" xfId="0" applyNumberFormat="1" applyFont="1" applyBorder="1" applyAlignment="1">
      <alignment horizontal="center" wrapText="1"/>
    </xf>
    <xf numFmtId="0" fontId="37" fillId="0" borderId="0" xfId="0" applyFont="1" applyAlignment="1">
      <alignment horizontal="left"/>
    </xf>
    <xf numFmtId="0" fontId="42" fillId="0" borderId="15" xfId="0" applyFont="1" applyBorder="1" applyAlignment="1">
      <alignment horizontal="center" vertical="center"/>
    </xf>
    <xf numFmtId="49" fontId="42" fillId="0" borderId="15" xfId="0" applyNumberFormat="1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50" fillId="0" borderId="0" xfId="0" applyFont="1" applyAlignment="1">
      <alignment horizontal="right"/>
    </xf>
    <xf numFmtId="0" fontId="8" fillId="0" borderId="0" xfId="1" applyFont="1"/>
    <xf numFmtId="0" fontId="8" fillId="0" borderId="0" xfId="1" applyFont="1" applyAlignment="1">
      <alignment horizontal="right"/>
    </xf>
    <xf numFmtId="0" fontId="50" fillId="0" borderId="0" xfId="0" applyFont="1"/>
    <xf numFmtId="0" fontId="0" fillId="0" borderId="0" xfId="0" applyAlignment="1"/>
    <xf numFmtId="0" fontId="39" fillId="0" borderId="30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50" fillId="0" borderId="0" xfId="0" applyFont="1" applyAlignment="1"/>
    <xf numFmtId="0" fontId="41" fillId="0" borderId="30" xfId="0" applyFont="1" applyBorder="1" applyAlignment="1">
      <alignment horizontal="center"/>
    </xf>
    <xf numFmtId="0" fontId="39" fillId="0" borderId="30" xfId="0" applyFont="1" applyBorder="1" applyAlignment="1">
      <alignment wrapText="1"/>
    </xf>
    <xf numFmtId="165" fontId="39" fillId="0" borderId="30" xfId="0" applyNumberFormat="1" applyFont="1" applyBorder="1" applyAlignment="1">
      <alignment horizontal="center" vertical="center"/>
    </xf>
    <xf numFmtId="0" fontId="39" fillId="0" borderId="30" xfId="0" applyFont="1" applyBorder="1"/>
    <xf numFmtId="0" fontId="41" fillId="0" borderId="30" xfId="0" applyFont="1" applyBorder="1"/>
    <xf numFmtId="0" fontId="17" fillId="0" borderId="11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49" fontId="18" fillId="0" borderId="4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right"/>
    </xf>
    <xf numFmtId="0" fontId="41" fillId="2" borderId="30" xfId="0" applyFont="1" applyFill="1" applyBorder="1" applyAlignment="1">
      <alignment horizontal="center"/>
    </xf>
    <xf numFmtId="0" fontId="39" fillId="4" borderId="30" xfId="0" applyFont="1" applyFill="1" applyBorder="1"/>
    <xf numFmtId="0" fontId="0" fillId="0" borderId="31" xfId="0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4" borderId="30" xfId="0" applyNumberFormat="1" applyFill="1" applyBorder="1" applyAlignment="1">
      <alignment horizontal="center" vertical="center"/>
    </xf>
    <xf numFmtId="0" fontId="51" fillId="0" borderId="30" xfId="0" applyFont="1" applyBorder="1" applyAlignment="1">
      <alignment wrapText="1"/>
    </xf>
    <xf numFmtId="0" fontId="52" fillId="0" borderId="30" xfId="0" applyFont="1" applyBorder="1" applyAlignment="1">
      <alignment wrapText="1"/>
    </xf>
    <xf numFmtId="166" fontId="39" fillId="0" borderId="30" xfId="0" applyNumberFormat="1" applyFont="1" applyBorder="1" applyAlignment="1">
      <alignment horizontal="center" vertical="center"/>
    </xf>
    <xf numFmtId="166" fontId="41" fillId="0" borderId="30" xfId="0" applyNumberFormat="1" applyFont="1" applyBorder="1" applyAlignment="1">
      <alignment horizontal="center" vertical="center"/>
    </xf>
    <xf numFmtId="0" fontId="52" fillId="0" borderId="30" xfId="0" applyFont="1" applyBorder="1" applyAlignment="1">
      <alignment horizontal="center" wrapText="1"/>
    </xf>
    <xf numFmtId="0" fontId="42" fillId="0" borderId="0" xfId="0" applyFont="1" applyAlignment="1"/>
    <xf numFmtId="0" fontId="50" fillId="0" borderId="0" xfId="0" applyFont="1" applyAlignment="1">
      <alignment horizontal="right"/>
    </xf>
    <xf numFmtId="2" fontId="11" fillId="0" borderId="30" xfId="2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left" vertical="center" wrapText="1"/>
    </xf>
    <xf numFmtId="165" fontId="12" fillId="2" borderId="30" xfId="2" applyNumberFormat="1" applyFont="1" applyFill="1" applyBorder="1" applyAlignment="1">
      <alignment horizontal="center" vertical="center"/>
    </xf>
    <xf numFmtId="165" fontId="12" fillId="2" borderId="34" xfId="2" applyNumberFormat="1" applyFont="1" applyFill="1" applyBorder="1" applyAlignment="1">
      <alignment horizontal="center" vertical="center"/>
    </xf>
    <xf numFmtId="0" fontId="12" fillId="2" borderId="29" xfId="2" applyFont="1" applyFill="1" applyBorder="1" applyAlignment="1">
      <alignment horizontal="center" vertical="center"/>
    </xf>
    <xf numFmtId="0" fontId="8" fillId="2" borderId="29" xfId="0" applyNumberFormat="1" applyFont="1" applyFill="1" applyBorder="1" applyAlignment="1">
      <alignment horizontal="left" vertical="center" wrapText="1"/>
    </xf>
    <xf numFmtId="166" fontId="12" fillId="0" borderId="5" xfId="1" applyNumberFormat="1" applyFont="1" applyBorder="1" applyAlignment="1">
      <alignment horizontal="center" vertical="center"/>
    </xf>
    <xf numFmtId="166" fontId="12" fillId="0" borderId="30" xfId="1" applyNumberFormat="1" applyFont="1" applyBorder="1" applyAlignment="1">
      <alignment horizontal="center" vertical="center"/>
    </xf>
    <xf numFmtId="0" fontId="12" fillId="2" borderId="30" xfId="2" applyFont="1" applyFill="1" applyBorder="1" applyAlignment="1">
      <alignment horizontal="center" vertical="center"/>
    </xf>
    <xf numFmtId="0" fontId="8" fillId="2" borderId="30" xfId="0" applyNumberFormat="1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vertical="top" wrapText="1"/>
    </xf>
    <xf numFmtId="0" fontId="12" fillId="0" borderId="52" xfId="0" applyFont="1" applyFill="1" applyBorder="1" applyAlignment="1">
      <alignment horizontal="center" vertical="center"/>
    </xf>
    <xf numFmtId="0" fontId="8" fillId="0" borderId="53" xfId="0" applyFont="1" applyBorder="1" applyAlignment="1">
      <alignment wrapText="1"/>
    </xf>
    <xf numFmtId="165" fontId="12" fillId="0" borderId="54" xfId="2" applyNumberFormat="1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8" fillId="0" borderId="54" xfId="2" applyFont="1" applyFill="1" applyBorder="1" applyAlignment="1">
      <alignment horizontal="left" vertical="center" wrapText="1"/>
    </xf>
    <xf numFmtId="0" fontId="9" fillId="0" borderId="30" xfId="2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4" fontId="12" fillId="2" borderId="4" xfId="2" applyNumberFormat="1" applyFont="1" applyFill="1" applyBorder="1" applyAlignment="1">
      <alignment horizontal="center" vertical="center"/>
    </xf>
    <xf numFmtId="2" fontId="12" fillId="0" borderId="53" xfId="2" applyNumberFormat="1" applyFont="1" applyBorder="1" applyAlignment="1">
      <alignment horizontal="center" vertical="center"/>
    </xf>
    <xf numFmtId="0" fontId="53" fillId="0" borderId="0" xfId="0" applyFont="1"/>
    <xf numFmtId="4" fontId="11" fillId="2" borderId="30" xfId="2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 applyProtection="1">
      <alignment horizontal="left" vertical="center" wrapText="1"/>
    </xf>
    <xf numFmtId="0" fontId="54" fillId="0" borderId="0" xfId="0" applyFont="1"/>
    <xf numFmtId="0" fontId="42" fillId="0" borderId="30" xfId="0" applyFont="1" applyBorder="1"/>
    <xf numFmtId="166" fontId="12" fillId="2" borderId="30" xfId="0" applyNumberFormat="1" applyFont="1" applyFill="1" applyBorder="1"/>
    <xf numFmtId="49" fontId="11" fillId="0" borderId="56" xfId="0" applyNumberFormat="1" applyFont="1" applyBorder="1" applyAlignment="1" applyProtection="1">
      <alignment horizontal="center" wrapText="1"/>
    </xf>
    <xf numFmtId="49" fontId="12" fillId="0" borderId="56" xfId="0" applyNumberFormat="1" applyFont="1" applyBorder="1" applyAlignment="1" applyProtection="1">
      <alignment horizontal="center" wrapText="1"/>
    </xf>
    <xf numFmtId="166" fontId="11" fillId="2" borderId="30" xfId="0" applyNumberFormat="1" applyFont="1" applyFill="1" applyBorder="1"/>
    <xf numFmtId="166" fontId="40" fillId="2" borderId="30" xfId="0" applyNumberFormat="1" applyFont="1" applyFill="1" applyBorder="1"/>
    <xf numFmtId="166" fontId="42" fillId="2" borderId="30" xfId="0" applyNumberFormat="1" applyFont="1" applyFill="1" applyBorder="1"/>
    <xf numFmtId="49" fontId="10" fillId="0" borderId="57" xfId="0" applyNumberFormat="1" applyFont="1" applyFill="1" applyBorder="1" applyAlignment="1" applyProtection="1">
      <alignment horizontal="left" vertical="center" wrapText="1"/>
    </xf>
    <xf numFmtId="49" fontId="19" fillId="4" borderId="58" xfId="0" applyNumberFormat="1" applyFont="1" applyFill="1" applyBorder="1" applyAlignment="1" applyProtection="1">
      <alignment horizontal="left" vertical="center" wrapText="1"/>
    </xf>
    <xf numFmtId="49" fontId="48" fillId="0" borderId="30" xfId="0" applyNumberFormat="1" applyFont="1" applyFill="1" applyBorder="1" applyAlignment="1" applyProtection="1">
      <alignment horizontal="left" vertical="center" wrapText="1"/>
    </xf>
    <xf numFmtId="49" fontId="10" fillId="0" borderId="30" xfId="0" applyNumberFormat="1" applyFont="1" applyFill="1" applyBorder="1" applyAlignment="1" applyProtection="1">
      <alignment horizontal="left" vertical="center" wrapText="1"/>
    </xf>
    <xf numFmtId="49" fontId="8" fillId="0" borderId="30" xfId="0" applyNumberFormat="1" applyFont="1" applyBorder="1" applyAlignment="1" applyProtection="1">
      <alignment horizontal="left" vertical="top" wrapText="1"/>
    </xf>
    <xf numFmtId="166" fontId="0" fillId="0" borderId="0" xfId="0" applyNumberFormat="1"/>
    <xf numFmtId="0" fontId="41" fillId="0" borderId="30" xfId="0" applyFont="1" applyBorder="1" applyAlignment="1">
      <alignment horizontal="center"/>
    </xf>
    <xf numFmtId="0" fontId="39" fillId="0" borderId="30" xfId="0" applyFont="1" applyBorder="1" applyAlignment="1">
      <alignment horizontal="center"/>
    </xf>
    <xf numFmtId="49" fontId="45" fillId="0" borderId="30" xfId="0" applyNumberFormat="1" applyFont="1" applyBorder="1" applyAlignment="1">
      <alignment horizontal="center" wrapText="1"/>
    </xf>
    <xf numFmtId="165" fontId="45" fillId="0" borderId="30" xfId="0" applyNumberFormat="1" applyFont="1" applyBorder="1" applyAlignment="1">
      <alignment horizontal="center"/>
    </xf>
    <xf numFmtId="49" fontId="9" fillId="0" borderId="30" xfId="0" applyNumberFormat="1" applyFont="1" applyBorder="1" applyAlignment="1" applyProtection="1">
      <alignment horizontal="left" vertical="top" wrapText="1"/>
    </xf>
    <xf numFmtId="165" fontId="43" fillId="0" borderId="30" xfId="0" applyNumberFormat="1" applyFont="1" applyBorder="1" applyAlignment="1">
      <alignment horizontal="center"/>
    </xf>
    <xf numFmtId="49" fontId="5" fillId="0" borderId="56" xfId="0" applyNumberFormat="1" applyFont="1" applyBorder="1" applyAlignment="1" applyProtection="1">
      <alignment horizontal="center" wrapText="1"/>
    </xf>
    <xf numFmtId="49" fontId="6" fillId="0" borderId="56" xfId="0" applyNumberFormat="1" applyFont="1" applyBorder="1" applyAlignment="1" applyProtection="1">
      <alignment horizontal="center" wrapText="1"/>
    </xf>
    <xf numFmtId="166" fontId="35" fillId="2" borderId="30" xfId="0" applyNumberFormat="1" applyFont="1" applyFill="1" applyBorder="1"/>
    <xf numFmtId="166" fontId="34" fillId="2" borderId="30" xfId="0" applyNumberFormat="1" applyFont="1" applyFill="1" applyBorder="1"/>
    <xf numFmtId="0" fontId="41" fillId="0" borderId="19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50" fillId="0" borderId="0" xfId="0" applyFont="1" applyAlignment="1">
      <alignment horizontal="right"/>
    </xf>
    <xf numFmtId="0" fontId="40" fillId="0" borderId="0" xfId="0" applyFont="1" applyAlignment="1">
      <alignment horizontal="center" wrapText="1"/>
    </xf>
    <xf numFmtId="0" fontId="41" fillId="0" borderId="39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0" fontId="8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4" fontId="11" fillId="0" borderId="6" xfId="2" applyNumberFormat="1" applyFont="1" applyFill="1" applyBorder="1" applyAlignment="1">
      <alignment vertical="center" wrapText="1"/>
    </xf>
    <xf numFmtId="4" fontId="11" fillId="0" borderId="27" xfId="2" applyNumberFormat="1" applyFont="1" applyFill="1" applyBorder="1" applyAlignment="1">
      <alignment vertical="center" wrapText="1"/>
    </xf>
    <xf numFmtId="4" fontId="11" fillId="0" borderId="28" xfId="2" applyNumberFormat="1" applyFont="1" applyFill="1" applyBorder="1" applyAlignment="1">
      <alignment vertical="center" wrapText="1"/>
    </xf>
    <xf numFmtId="0" fontId="11" fillId="0" borderId="2" xfId="2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right" vertical="center"/>
    </xf>
    <xf numFmtId="0" fontId="15" fillId="0" borderId="0" xfId="2" applyFont="1" applyFill="1" applyBorder="1" applyAlignment="1">
      <alignment horizontal="right" vertical="center" wrapText="1"/>
    </xf>
    <xf numFmtId="0" fontId="15" fillId="0" borderId="0" xfId="2" applyFont="1" applyFill="1" applyAlignment="1">
      <alignment horizontal="right" vertical="center"/>
    </xf>
    <xf numFmtId="0" fontId="11" fillId="0" borderId="0" xfId="2" applyFont="1" applyFill="1" applyBorder="1" applyAlignment="1">
      <alignment horizontal="center" vertical="center" wrapText="1"/>
    </xf>
    <xf numFmtId="4" fontId="11" fillId="0" borderId="2" xfId="2" applyNumberFormat="1" applyFont="1" applyFill="1" applyBorder="1" applyAlignment="1">
      <alignment horizontal="center" vertical="center" wrapText="1"/>
    </xf>
    <xf numFmtId="0" fontId="41" fillId="0" borderId="34" xfId="0" applyFont="1" applyBorder="1" applyAlignment="1">
      <alignment horizontal="center"/>
    </xf>
    <xf numFmtId="0" fontId="41" fillId="0" borderId="44" xfId="0" applyFont="1" applyBorder="1" applyAlignment="1">
      <alignment horizontal="center"/>
    </xf>
    <xf numFmtId="0" fontId="52" fillId="0" borderId="31" xfId="0" applyFont="1" applyBorder="1" applyAlignment="1">
      <alignment horizontal="center" vertical="top" wrapText="1"/>
    </xf>
    <xf numFmtId="0" fontId="52" fillId="0" borderId="29" xfId="0" applyFont="1" applyBorder="1" applyAlignment="1">
      <alignment horizontal="center" vertical="top" wrapText="1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49" fillId="0" borderId="0" xfId="0" applyFont="1" applyAlignment="1">
      <alignment horizontal="center" vertical="top" wrapText="1"/>
    </xf>
    <xf numFmtId="0" fontId="49" fillId="0" borderId="0" xfId="0" applyFont="1" applyAlignment="1">
      <alignment horizontal="center" vertical="top"/>
    </xf>
    <xf numFmtId="0" fontId="52" fillId="0" borderId="31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47" fillId="0" borderId="12" xfId="0" applyFont="1" applyBorder="1" applyAlignment="1">
      <alignment horizontal="center" vertical="center" wrapText="1"/>
    </xf>
    <xf numFmtId="0" fontId="47" fillId="0" borderId="42" xfId="0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165" fontId="5" fillId="0" borderId="30" xfId="0" applyNumberFormat="1" applyFont="1" applyFill="1" applyBorder="1" applyAlignment="1">
      <alignment horizontal="center" vertical="center" wrapText="1"/>
    </xf>
    <xf numFmtId="165" fontId="5" fillId="0" borderId="3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166" fontId="5" fillId="0" borderId="20" xfId="0" applyNumberFormat="1" applyFont="1" applyBorder="1" applyAlignment="1">
      <alignment horizontal="center" vertical="center" wrapText="1"/>
    </xf>
    <xf numFmtId="166" fontId="5" fillId="0" borderId="37" xfId="0" applyNumberFormat="1" applyFont="1" applyBorder="1" applyAlignment="1">
      <alignment horizontal="center" vertical="center" wrapText="1"/>
    </xf>
    <xf numFmtId="166" fontId="5" fillId="0" borderId="18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4" fontId="45" fillId="0" borderId="0" xfId="0" applyNumberFormat="1" applyFont="1" applyAlignment="1">
      <alignment horizontal="center"/>
    </xf>
    <xf numFmtId="4" fontId="45" fillId="0" borderId="0" xfId="0" applyNumberFormat="1" applyFont="1" applyAlignment="1">
      <alignment horizontal="right"/>
    </xf>
    <xf numFmtId="4" fontId="37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169" fontId="11" fillId="0" borderId="19" xfId="0" applyNumberFormat="1" applyFont="1" applyBorder="1" applyAlignment="1">
      <alignment horizontal="center" vertical="center" wrapText="1"/>
    </xf>
    <xf numFmtId="169" fontId="11" fillId="0" borderId="38" xfId="0" applyNumberFormat="1" applyFont="1" applyBorder="1" applyAlignment="1">
      <alignment horizontal="center" vertical="center" wrapText="1"/>
    </xf>
    <xf numFmtId="169" fontId="11" fillId="0" borderId="29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38" xfId="0" applyNumberFormat="1" applyFont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wrapText="1"/>
    </xf>
    <xf numFmtId="166" fontId="42" fillId="0" borderId="20" xfId="0" applyNumberFormat="1" applyFont="1" applyBorder="1" applyAlignment="1">
      <alignment horizontal="center" vertical="center" wrapText="1"/>
    </xf>
    <xf numFmtId="166" fontId="42" fillId="0" borderId="37" xfId="0" applyNumberFormat="1" applyFont="1" applyBorder="1" applyAlignment="1">
      <alignment horizontal="center" vertical="center" wrapText="1"/>
    </xf>
    <xf numFmtId="166" fontId="42" fillId="0" borderId="18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center" wrapText="1"/>
    </xf>
    <xf numFmtId="166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0" fillId="0" borderId="34" xfId="0" applyFont="1" applyBorder="1" applyAlignment="1">
      <alignment horizontal="left" vertical="top" wrapText="1"/>
    </xf>
    <xf numFmtId="0" fontId="50" fillId="0" borderId="47" xfId="0" applyFont="1" applyBorder="1" applyAlignment="1">
      <alignment horizontal="left" vertical="top"/>
    </xf>
    <xf numFmtId="0" fontId="50" fillId="0" borderId="44" xfId="0" applyFont="1" applyBorder="1" applyAlignment="1">
      <alignment horizontal="left" vertical="top"/>
    </xf>
    <xf numFmtId="0" fontId="0" fillId="0" borderId="30" xfId="0" applyBorder="1" applyAlignment="1">
      <alignment horizontal="center" vertical="center"/>
    </xf>
    <xf numFmtId="0" fontId="41" fillId="0" borderId="30" xfId="0" applyFont="1" applyBorder="1" applyAlignment="1">
      <alignment horizontal="center"/>
    </xf>
    <xf numFmtId="0" fontId="41" fillId="0" borderId="46" xfId="0" applyFont="1" applyBorder="1" applyAlignment="1">
      <alignment horizontal="center" vertical="center"/>
    </xf>
    <xf numFmtId="0" fontId="41" fillId="0" borderId="45" xfId="0" applyFont="1" applyBorder="1" applyAlignment="1">
      <alignment horizontal="center" vertical="center"/>
    </xf>
    <xf numFmtId="0" fontId="41" fillId="0" borderId="48" xfId="0" applyFont="1" applyBorder="1" applyAlignment="1">
      <alignment horizontal="center" vertical="center"/>
    </xf>
    <xf numFmtId="0" fontId="41" fillId="0" borderId="49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52" fillId="4" borderId="34" xfId="0" applyFont="1" applyFill="1" applyBorder="1" applyAlignment="1">
      <alignment horizontal="center" vertical="top" wrapText="1"/>
    </xf>
    <xf numFmtId="0" fontId="52" fillId="4" borderId="47" xfId="0" applyFont="1" applyFill="1" applyBorder="1" applyAlignment="1">
      <alignment horizontal="center" vertical="top"/>
    </xf>
    <xf numFmtId="0" fontId="52" fillId="4" borderId="44" xfId="0" applyFont="1" applyFill="1" applyBorder="1" applyAlignment="1">
      <alignment horizontal="center" vertical="top"/>
    </xf>
    <xf numFmtId="0" fontId="39" fillId="4" borderId="30" xfId="0" applyFont="1" applyFill="1" applyBorder="1" applyAlignment="1">
      <alignment horizontal="center"/>
    </xf>
    <xf numFmtId="0" fontId="6" fillId="0" borderId="0" xfId="0" applyFont="1"/>
    <xf numFmtId="49" fontId="12" fillId="0" borderId="23" xfId="0" applyNumberFormat="1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9" fillId="0" borderId="30" xfId="0" applyNumberFormat="1" applyFont="1" applyFill="1" applyBorder="1" applyAlignment="1" applyProtection="1">
      <alignment horizontal="left" vertical="center" wrapText="1"/>
    </xf>
    <xf numFmtId="49" fontId="12" fillId="0" borderId="23" xfId="0" applyNumberFormat="1" applyFont="1" applyFill="1" applyBorder="1" applyAlignment="1" applyProtection="1">
      <alignment horizontal="left" vertical="top" wrapText="1"/>
    </xf>
    <xf numFmtId="165" fontId="43" fillId="3" borderId="15" xfId="0" applyNumberFormat="1" applyFont="1" applyFill="1" applyBorder="1" applyAlignment="1">
      <alignment horizontal="center"/>
    </xf>
    <xf numFmtId="0" fontId="43" fillId="0" borderId="30" xfId="0" applyFont="1" applyBorder="1" applyAlignment="1">
      <alignment horizontal="center"/>
    </xf>
    <xf numFmtId="49" fontId="8" fillId="0" borderId="23" xfId="0" applyNumberFormat="1" applyFont="1" applyFill="1" applyBorder="1" applyAlignment="1" applyProtection="1">
      <alignment horizontal="left" vertical="center" wrapText="1"/>
    </xf>
    <xf numFmtId="0" fontId="12" fillId="0" borderId="15" xfId="0" applyFont="1" applyBorder="1"/>
    <xf numFmtId="49" fontId="12" fillId="0" borderId="15" xfId="0" applyNumberFormat="1" applyFont="1" applyBorder="1" applyAlignment="1">
      <alignment horizontal="center"/>
    </xf>
    <xf numFmtId="0" fontId="12" fillId="0" borderId="30" xfId="0" applyFont="1" applyBorder="1"/>
    <xf numFmtId="0" fontId="37" fillId="0" borderId="30" xfId="0" applyFont="1" applyBorder="1"/>
    <xf numFmtId="0" fontId="43" fillId="2" borderId="15" xfId="0" applyFont="1" applyFill="1" applyBorder="1" applyAlignment="1">
      <alignment wrapText="1"/>
    </xf>
    <xf numFmtId="49" fontId="11" fillId="2" borderId="15" xfId="0" applyNumberFormat="1" applyFont="1" applyFill="1" applyBorder="1" applyAlignment="1">
      <alignment horizontal="center" vertical="center"/>
    </xf>
    <xf numFmtId="0" fontId="37" fillId="0" borderId="0" xfId="0" applyFont="1"/>
    <xf numFmtId="0" fontId="31" fillId="4" borderId="0" xfId="0" applyFont="1" applyFill="1"/>
    <xf numFmtId="0" fontId="12" fillId="2" borderId="15" xfId="0" applyFont="1" applyFill="1" applyBorder="1"/>
    <xf numFmtId="0" fontId="12" fillId="2" borderId="15" xfId="0" applyFont="1" applyFill="1" applyBorder="1" applyAlignment="1">
      <alignment horizontal="center"/>
    </xf>
    <xf numFmtId="0" fontId="9" fillId="4" borderId="15" xfId="0" applyFont="1" applyFill="1" applyBorder="1" applyAlignment="1">
      <alignment vertical="top" wrapText="1"/>
    </xf>
    <xf numFmtId="0" fontId="43" fillId="0" borderId="0" xfId="0" applyNumberFormat="1" applyFont="1" applyAlignment="1">
      <alignment horizontal="center" vertical="top" wrapText="1"/>
    </xf>
  </cellXfs>
  <cellStyles count="8">
    <cellStyle name="Excel Built-in Explanatory Text" xfId="7"/>
    <cellStyle name="Обычный" xfId="0" builtinId="0"/>
    <cellStyle name="Обычный 2" xfId="1"/>
    <cellStyle name="Обычный 2 2" xfId="2"/>
    <cellStyle name="Обычный 3" xfId="3"/>
    <cellStyle name="Обычный 3 2" xfId="6"/>
    <cellStyle name="Обычный 4" xfId="4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5"/>
  <sheetViews>
    <sheetView topLeftCell="A4" workbookViewId="0">
      <selection activeCell="C4" sqref="C4"/>
    </sheetView>
  </sheetViews>
  <sheetFormatPr defaultRowHeight="14.4"/>
  <cols>
    <col min="1" max="1" width="3.33203125" customWidth="1"/>
    <col min="2" max="2" width="30" customWidth="1"/>
    <col min="3" max="3" width="46.109375" customWidth="1"/>
    <col min="4" max="4" width="12" customWidth="1"/>
    <col min="5" max="5" width="12.109375" customWidth="1"/>
    <col min="6" max="6" width="12.5546875" customWidth="1"/>
  </cols>
  <sheetData>
    <row r="2" spans="2:6">
      <c r="D2" s="441"/>
      <c r="E2" s="527" t="s">
        <v>375</v>
      </c>
      <c r="F2" s="527"/>
    </row>
    <row r="3" spans="2:6">
      <c r="D3" s="441"/>
      <c r="E3" s="527" t="s">
        <v>144</v>
      </c>
      <c r="F3" s="527"/>
    </row>
    <row r="4" spans="2:6">
      <c r="D4" s="527" t="s">
        <v>76</v>
      </c>
      <c r="E4" s="527"/>
      <c r="F4" s="527"/>
    </row>
    <row r="5" spans="2:6">
      <c r="D5" s="441"/>
      <c r="E5" s="527" t="s">
        <v>451</v>
      </c>
      <c r="F5" s="527"/>
    </row>
    <row r="6" spans="2:6" ht="15.6">
      <c r="B6" s="119"/>
    </row>
    <row r="7" spans="2:6" ht="9.6" customHeight="1"/>
    <row r="8" spans="2:6" ht="30.6" customHeight="1">
      <c r="B8" s="528" t="s">
        <v>412</v>
      </c>
      <c r="C8" s="528"/>
      <c r="D8" s="528"/>
      <c r="E8" s="528"/>
      <c r="F8" s="528"/>
    </row>
    <row r="10" spans="2:6" ht="25.8" customHeight="1">
      <c r="B10" s="523" t="s">
        <v>3</v>
      </c>
      <c r="C10" s="525" t="s">
        <v>376</v>
      </c>
      <c r="D10" s="529" t="s">
        <v>415</v>
      </c>
      <c r="E10" s="530"/>
      <c r="F10" s="531"/>
    </row>
    <row r="11" spans="2:6">
      <c r="B11" s="524"/>
      <c r="C11" s="526"/>
      <c r="D11" s="448">
        <v>2026</v>
      </c>
      <c r="E11" s="448">
        <v>2027</v>
      </c>
      <c r="F11" s="448">
        <v>2028</v>
      </c>
    </row>
    <row r="12" spans="2:6" ht="28.2">
      <c r="B12" s="445" t="s">
        <v>377</v>
      </c>
      <c r="C12" s="449" t="s">
        <v>378</v>
      </c>
      <c r="D12" s="443">
        <v>0</v>
      </c>
      <c r="E12" s="443">
        <v>0</v>
      </c>
      <c r="F12" s="443">
        <v>0</v>
      </c>
    </row>
    <row r="13" spans="2:6" ht="28.2">
      <c r="B13" s="445" t="s">
        <v>379</v>
      </c>
      <c r="C13" s="449" t="s">
        <v>81</v>
      </c>
      <c r="D13" s="450">
        <v>-18693.400000000001</v>
      </c>
      <c r="E13" s="450">
        <v>-17018.3</v>
      </c>
      <c r="F13" s="450">
        <v>-17180.599999999999</v>
      </c>
    </row>
    <row r="14" spans="2:6" ht="28.2">
      <c r="B14" s="445" t="s">
        <v>380</v>
      </c>
      <c r="C14" s="449" t="s">
        <v>82</v>
      </c>
      <c r="D14" s="450">
        <v>18693.400000000001</v>
      </c>
      <c r="E14" s="450">
        <v>17018.3</v>
      </c>
      <c r="F14" s="450">
        <v>17180.599999999999</v>
      </c>
    </row>
    <row r="15" spans="2:6">
      <c r="B15" s="451"/>
      <c r="C15" s="452" t="s">
        <v>381</v>
      </c>
      <c r="D15" s="443">
        <v>0</v>
      </c>
      <c r="E15" s="443">
        <v>0</v>
      </c>
      <c r="F15" s="443">
        <v>0</v>
      </c>
    </row>
  </sheetData>
  <mergeCells count="8">
    <mergeCell ref="B10:B11"/>
    <mergeCell ref="C10:C11"/>
    <mergeCell ref="E2:F2"/>
    <mergeCell ref="E3:F3"/>
    <mergeCell ref="D4:F4"/>
    <mergeCell ref="E5:F5"/>
    <mergeCell ref="B8:F8"/>
    <mergeCell ref="D10:F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M18"/>
  <sheetViews>
    <sheetView workbookViewId="0">
      <selection activeCell="N17" sqref="N17"/>
    </sheetView>
  </sheetViews>
  <sheetFormatPr defaultRowHeight="14.4"/>
  <cols>
    <col min="1" max="1" width="3.5546875" customWidth="1"/>
    <col min="2" max="3" width="10.6640625" customWidth="1"/>
    <col min="4" max="4" width="14.77734375" customWidth="1"/>
    <col min="5" max="5" width="11.109375" customWidth="1"/>
  </cols>
  <sheetData>
    <row r="2" spans="2:13">
      <c r="J2" s="447"/>
      <c r="K2" s="527" t="s">
        <v>420</v>
      </c>
      <c r="L2" s="527"/>
    </row>
    <row r="3" spans="2:13">
      <c r="H3" s="447"/>
      <c r="I3" s="447"/>
      <c r="J3" s="527" t="s">
        <v>1</v>
      </c>
      <c r="K3" s="527"/>
      <c r="L3" s="527"/>
    </row>
    <row r="4" spans="2:13">
      <c r="H4" s="447"/>
      <c r="I4" s="527" t="s">
        <v>418</v>
      </c>
      <c r="J4" s="527"/>
      <c r="K4" s="527"/>
      <c r="L4" s="527"/>
    </row>
    <row r="5" spans="2:13">
      <c r="I5" s="442"/>
      <c r="J5" s="592" t="s">
        <v>453</v>
      </c>
      <c r="K5" s="592"/>
      <c r="L5" s="592"/>
    </row>
    <row r="6" spans="2:13" ht="43.2" customHeight="1">
      <c r="B6" s="528" t="s">
        <v>419</v>
      </c>
      <c r="C6" s="528"/>
      <c r="D6" s="528"/>
      <c r="E6" s="528"/>
      <c r="F6" s="528"/>
      <c r="G6" s="528"/>
      <c r="H6" s="528"/>
      <c r="I6" s="528"/>
      <c r="J6" s="528"/>
      <c r="K6" s="528"/>
      <c r="L6" s="528"/>
    </row>
    <row r="7" spans="2:13">
      <c r="M7" s="311"/>
    </row>
    <row r="8" spans="2:13">
      <c r="B8" s="598" t="s">
        <v>145</v>
      </c>
      <c r="C8" s="599"/>
      <c r="D8" s="599"/>
      <c r="E8" s="600"/>
      <c r="F8" s="525" t="s">
        <v>423</v>
      </c>
      <c r="G8" s="598" t="s">
        <v>422</v>
      </c>
      <c r="H8" s="599"/>
      <c r="I8" s="600"/>
      <c r="J8" s="597" t="s">
        <v>421</v>
      </c>
      <c r="K8" s="597"/>
      <c r="L8" s="597"/>
    </row>
    <row r="9" spans="2:13">
      <c r="B9" s="601"/>
      <c r="C9" s="602"/>
      <c r="D9" s="602"/>
      <c r="E9" s="603"/>
      <c r="F9" s="526"/>
      <c r="G9" s="601"/>
      <c r="H9" s="602"/>
      <c r="I9" s="603"/>
      <c r="J9" s="457">
        <v>2026</v>
      </c>
      <c r="K9" s="457">
        <v>2027</v>
      </c>
      <c r="L9" s="457">
        <v>2028</v>
      </c>
    </row>
    <row r="10" spans="2:13" ht="31.2" customHeight="1">
      <c r="B10" s="604" t="s">
        <v>424</v>
      </c>
      <c r="C10" s="605"/>
      <c r="D10" s="605"/>
      <c r="E10" s="606"/>
      <c r="F10" s="458"/>
      <c r="G10" s="607"/>
      <c r="H10" s="607"/>
      <c r="I10" s="607"/>
      <c r="J10" s="463">
        <f>J11+J12</f>
        <v>294.3</v>
      </c>
      <c r="K10" s="463">
        <f t="shared" ref="K10:L10" si="0">K11+K12</f>
        <v>0</v>
      </c>
      <c r="L10" s="463">
        <f t="shared" si="0"/>
        <v>0</v>
      </c>
    </row>
    <row r="11" spans="2:13" ht="48.6" customHeight="1">
      <c r="B11" s="593" t="s">
        <v>426</v>
      </c>
      <c r="C11" s="594"/>
      <c r="D11" s="594"/>
      <c r="E11" s="595"/>
      <c r="F11" s="459" t="s">
        <v>425</v>
      </c>
      <c r="G11" s="596" t="s">
        <v>223</v>
      </c>
      <c r="H11" s="596"/>
      <c r="I11" s="596"/>
      <c r="J11" s="461">
        <v>251.3</v>
      </c>
      <c r="K11" s="462">
        <v>0</v>
      </c>
      <c r="L11" s="462">
        <v>0</v>
      </c>
    </row>
    <row r="12" spans="2:13" ht="48.6" customHeight="1">
      <c r="B12" s="593" t="s">
        <v>427</v>
      </c>
      <c r="C12" s="594"/>
      <c r="D12" s="594"/>
      <c r="E12" s="595"/>
      <c r="F12" s="460" t="s">
        <v>425</v>
      </c>
      <c r="G12" s="596" t="s">
        <v>225</v>
      </c>
      <c r="H12" s="596"/>
      <c r="I12" s="596"/>
      <c r="J12" s="462">
        <v>43</v>
      </c>
      <c r="K12" s="462">
        <v>0</v>
      </c>
      <c r="L12" s="462">
        <v>0</v>
      </c>
    </row>
    <row r="18" spans="7:7">
      <c r="G18" s="444"/>
    </row>
  </sheetData>
  <mergeCells count="15">
    <mergeCell ref="B11:E11"/>
    <mergeCell ref="B12:E12"/>
    <mergeCell ref="G11:I11"/>
    <mergeCell ref="G12:I12"/>
    <mergeCell ref="J8:L8"/>
    <mergeCell ref="B8:E9"/>
    <mergeCell ref="F8:F9"/>
    <mergeCell ref="G8:I9"/>
    <mergeCell ref="B10:E10"/>
    <mergeCell ref="G10:I10"/>
    <mergeCell ref="I4:L4"/>
    <mergeCell ref="J5:L5"/>
    <mergeCell ref="K2:L2"/>
    <mergeCell ref="J3:L3"/>
    <mergeCell ref="B6: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47"/>
  <sheetViews>
    <sheetView topLeftCell="A10" zoomScale="90" zoomScaleNormal="90" workbookViewId="0">
      <selection activeCell="G27" sqref="G27"/>
    </sheetView>
  </sheetViews>
  <sheetFormatPr defaultRowHeight="14.4"/>
  <cols>
    <col min="1" max="1" width="24.33203125" customWidth="1"/>
    <col min="2" max="2" width="37" customWidth="1"/>
    <col min="4" max="4" width="10.109375" customWidth="1"/>
    <col min="5" max="5" width="9.44140625" customWidth="1"/>
  </cols>
  <sheetData>
    <row r="2" spans="1:5">
      <c r="A2" s="1"/>
      <c r="B2" s="439"/>
      <c r="C2" s="439"/>
      <c r="D2" s="439"/>
      <c r="E2" s="440" t="s">
        <v>0</v>
      </c>
    </row>
    <row r="3" spans="1:5" ht="12" customHeight="1">
      <c r="A3" s="4"/>
      <c r="B3" s="8"/>
      <c r="C3" s="8"/>
      <c r="D3" s="8"/>
      <c r="E3" s="312" t="s">
        <v>1</v>
      </c>
    </row>
    <row r="4" spans="1:5" ht="15.6">
      <c r="A4" s="5"/>
      <c r="B4" s="312"/>
      <c r="C4" s="8"/>
      <c r="D4" s="8"/>
      <c r="E4" s="312" t="s">
        <v>411</v>
      </c>
    </row>
    <row r="5" spans="1:5" ht="15.6">
      <c r="A5" s="117"/>
      <c r="B5" s="532" t="s">
        <v>452</v>
      </c>
      <c r="C5" s="532"/>
      <c r="D5" s="532"/>
      <c r="E5" s="532"/>
    </row>
    <row r="6" spans="1:5" ht="34.200000000000003" customHeight="1">
      <c r="A6" s="533" t="s">
        <v>437</v>
      </c>
      <c r="B6" s="533"/>
      <c r="C6" s="533"/>
      <c r="D6" s="533"/>
      <c r="E6" s="533"/>
    </row>
    <row r="7" spans="1:5" ht="7.8" customHeight="1">
      <c r="A7" s="2"/>
      <c r="B7" s="6"/>
      <c r="C7" s="7"/>
      <c r="D7" s="3"/>
      <c r="E7" s="3"/>
    </row>
    <row r="8" spans="1:5" ht="24.6" customHeight="1">
      <c r="A8" s="534" t="s">
        <v>3</v>
      </c>
      <c r="B8" s="535" t="s">
        <v>4</v>
      </c>
      <c r="C8" s="536" t="s">
        <v>368</v>
      </c>
      <c r="D8" s="537"/>
      <c r="E8" s="538"/>
    </row>
    <row r="9" spans="1:5">
      <c r="A9" s="534"/>
      <c r="B9" s="535"/>
      <c r="C9" s="16" t="s">
        <v>5</v>
      </c>
      <c r="D9" s="16" t="s">
        <v>369</v>
      </c>
      <c r="E9" s="16" t="s">
        <v>370</v>
      </c>
    </row>
    <row r="10" spans="1:5" ht="22.8">
      <c r="A10" s="17" t="s">
        <v>6</v>
      </c>
      <c r="B10" s="9" t="s">
        <v>7</v>
      </c>
      <c r="C10" s="18">
        <f>C11+C13+C15+C18+C20+C23+C26+C29</f>
        <v>6396</v>
      </c>
      <c r="D10" s="18">
        <f t="shared" ref="D10:E10" si="0">D11+D13+D15+D18+D20+D23+D26+D29</f>
        <v>5978.5</v>
      </c>
      <c r="E10" s="18">
        <f t="shared" si="0"/>
        <v>6081.9</v>
      </c>
    </row>
    <row r="11" spans="1:5">
      <c r="A11" s="17" t="s">
        <v>8</v>
      </c>
      <c r="B11" s="9" t="s">
        <v>9</v>
      </c>
      <c r="C11" s="18">
        <f>C12</f>
        <v>992.3</v>
      </c>
      <c r="D11" s="18">
        <f t="shared" ref="D11:E11" si="1">D12</f>
        <v>1078.7</v>
      </c>
      <c r="E11" s="18">
        <f t="shared" si="1"/>
        <v>1160.5999999999999</v>
      </c>
    </row>
    <row r="12" spans="1:5">
      <c r="A12" s="19" t="s">
        <v>10</v>
      </c>
      <c r="B12" s="10" t="s">
        <v>11</v>
      </c>
      <c r="C12" s="20">
        <v>992.3</v>
      </c>
      <c r="D12" s="20">
        <v>1078.7</v>
      </c>
      <c r="E12" s="20">
        <v>1160.5999999999999</v>
      </c>
    </row>
    <row r="13" spans="1:5" ht="45.6">
      <c r="A13" s="17" t="s">
        <v>12</v>
      </c>
      <c r="B13" s="9" t="s">
        <v>13</v>
      </c>
      <c r="C13" s="18">
        <f>C14</f>
        <v>1475.7</v>
      </c>
      <c r="D13" s="18">
        <f t="shared" ref="D13:E13" si="2">D14</f>
        <v>1952.3</v>
      </c>
      <c r="E13" s="18">
        <f t="shared" si="2"/>
        <v>1952.3</v>
      </c>
    </row>
    <row r="14" spans="1:5" ht="36">
      <c r="A14" s="19" t="s">
        <v>14</v>
      </c>
      <c r="B14" s="10" t="s">
        <v>15</v>
      </c>
      <c r="C14" s="20">
        <v>1475.7</v>
      </c>
      <c r="D14" s="20">
        <v>1952.3</v>
      </c>
      <c r="E14" s="20">
        <v>1952.3</v>
      </c>
    </row>
    <row r="15" spans="1:5">
      <c r="A15" s="17" t="s">
        <v>16</v>
      </c>
      <c r="B15" s="9" t="s">
        <v>17</v>
      </c>
      <c r="C15" s="18">
        <f>C16+C17</f>
        <v>1890</v>
      </c>
      <c r="D15" s="18">
        <f t="shared" ref="D15:E15" si="3">D16+D17</f>
        <v>1909</v>
      </c>
      <c r="E15" s="18">
        <f t="shared" si="3"/>
        <v>1928</v>
      </c>
    </row>
    <row r="16" spans="1:5">
      <c r="A16" s="19" t="s">
        <v>18</v>
      </c>
      <c r="B16" s="10" t="s">
        <v>19</v>
      </c>
      <c r="C16" s="20">
        <v>293</v>
      </c>
      <c r="D16" s="20">
        <v>296</v>
      </c>
      <c r="E16" s="20">
        <v>299</v>
      </c>
    </row>
    <row r="17" spans="1:5">
      <c r="A17" s="19" t="s">
        <v>20</v>
      </c>
      <c r="B17" s="10" t="s">
        <v>21</v>
      </c>
      <c r="C17" s="20">
        <v>1597</v>
      </c>
      <c r="D17" s="20">
        <v>1613</v>
      </c>
      <c r="E17" s="20">
        <v>1629</v>
      </c>
    </row>
    <row r="18" spans="1:5">
      <c r="A18" s="17" t="s">
        <v>22</v>
      </c>
      <c r="B18" s="9" t="s">
        <v>23</v>
      </c>
      <c r="C18" s="18">
        <v>1</v>
      </c>
      <c r="D18" s="18">
        <v>1</v>
      </c>
      <c r="E18" s="18">
        <v>1</v>
      </c>
    </row>
    <row r="19" spans="1:5" ht="48">
      <c r="A19" s="19" t="s">
        <v>24</v>
      </c>
      <c r="B19" s="10" t="s">
        <v>25</v>
      </c>
      <c r="C19" s="20">
        <v>1</v>
      </c>
      <c r="D19" s="20">
        <v>1</v>
      </c>
      <c r="E19" s="20">
        <v>1</v>
      </c>
    </row>
    <row r="20" spans="1:5" ht="45.6">
      <c r="A20" s="17" t="s">
        <v>26</v>
      </c>
      <c r="B20" s="9" t="s">
        <v>27</v>
      </c>
      <c r="C20" s="18">
        <f>C21+C22</f>
        <v>1035</v>
      </c>
      <c r="D20" s="18">
        <f t="shared" ref="D20:E20" si="4">D21+D22</f>
        <v>1037.5</v>
      </c>
      <c r="E20" s="18">
        <f t="shared" si="4"/>
        <v>1040</v>
      </c>
    </row>
    <row r="21" spans="1:5" ht="84">
      <c r="A21" s="19" t="s">
        <v>28</v>
      </c>
      <c r="B21" s="10" t="s">
        <v>29</v>
      </c>
      <c r="C21" s="20">
        <v>850</v>
      </c>
      <c r="D21" s="20">
        <v>852.5</v>
      </c>
      <c r="E21" s="20">
        <v>855</v>
      </c>
    </row>
    <row r="22" spans="1:5" ht="84">
      <c r="A22" s="19" t="s">
        <v>30</v>
      </c>
      <c r="B22" s="10" t="s">
        <v>31</v>
      </c>
      <c r="C22" s="21">
        <v>185</v>
      </c>
      <c r="D22" s="21">
        <v>185</v>
      </c>
      <c r="E22" s="21">
        <v>185</v>
      </c>
    </row>
    <row r="23" spans="1:5" ht="22.8">
      <c r="A23" s="17" t="s">
        <v>32</v>
      </c>
      <c r="B23" s="11" t="s">
        <v>33</v>
      </c>
      <c r="C23" s="22">
        <f>C24+C25</f>
        <v>1000</v>
      </c>
      <c r="D23" s="22">
        <f t="shared" ref="D23:E23" si="5">D24+D25</f>
        <v>0</v>
      </c>
      <c r="E23" s="22">
        <f t="shared" si="5"/>
        <v>0</v>
      </c>
    </row>
    <row r="24" spans="1:5" ht="48">
      <c r="A24" s="19" t="s">
        <v>34</v>
      </c>
      <c r="B24" s="10" t="s">
        <v>35</v>
      </c>
      <c r="C24" s="23">
        <v>500</v>
      </c>
      <c r="D24" s="23">
        <v>0</v>
      </c>
      <c r="E24" s="23">
        <v>0</v>
      </c>
    </row>
    <row r="25" spans="1:5" ht="60">
      <c r="A25" s="19" t="s">
        <v>36</v>
      </c>
      <c r="B25" s="10" t="s">
        <v>37</v>
      </c>
      <c r="C25" s="23">
        <v>500</v>
      </c>
      <c r="D25" s="23">
        <v>0</v>
      </c>
      <c r="E25" s="23">
        <v>0</v>
      </c>
    </row>
    <row r="26" spans="1:5">
      <c r="A26" s="17" t="s">
        <v>38</v>
      </c>
      <c r="B26" s="9" t="s">
        <v>39</v>
      </c>
      <c r="C26" s="18">
        <f>C27</f>
        <v>0</v>
      </c>
      <c r="D26" s="18">
        <f t="shared" ref="D26:E26" si="6">D27</f>
        <v>0</v>
      </c>
      <c r="E26" s="18">
        <f t="shared" si="6"/>
        <v>0</v>
      </c>
    </row>
    <row r="27" spans="1:5" ht="48">
      <c r="A27" s="19" t="s">
        <v>40</v>
      </c>
      <c r="B27" s="490" t="s">
        <v>41</v>
      </c>
      <c r="C27" s="488">
        <v>0</v>
      </c>
      <c r="D27" s="488">
        <v>0</v>
      </c>
      <c r="E27" s="488">
        <v>0</v>
      </c>
    </row>
    <row r="28" spans="1:5">
      <c r="A28" s="489" t="s">
        <v>458</v>
      </c>
      <c r="B28" s="491" t="s">
        <v>42</v>
      </c>
      <c r="C28" s="497">
        <v>2</v>
      </c>
      <c r="D28" s="471">
        <v>0</v>
      </c>
      <c r="E28" s="471">
        <v>0</v>
      </c>
    </row>
    <row r="29" spans="1:5" s="496" customFormat="1" ht="25.2" customHeight="1">
      <c r="A29" s="492" t="s">
        <v>438</v>
      </c>
      <c r="B29" s="493" t="s">
        <v>439</v>
      </c>
      <c r="C29" s="494">
        <v>2</v>
      </c>
      <c r="D29" s="495">
        <v>0</v>
      </c>
      <c r="E29" s="495">
        <v>0</v>
      </c>
    </row>
    <row r="30" spans="1:5">
      <c r="A30" s="24" t="s">
        <v>43</v>
      </c>
      <c r="B30" s="12" t="s">
        <v>44</v>
      </c>
      <c r="C30" s="18">
        <f>C31</f>
        <v>12297.4</v>
      </c>
      <c r="D30" s="18">
        <f t="shared" ref="D30:E30" si="7">D31</f>
        <v>11039.8</v>
      </c>
      <c r="E30" s="18">
        <f t="shared" si="7"/>
        <v>11098.7</v>
      </c>
    </row>
    <row r="31" spans="1:5" ht="34.200000000000003">
      <c r="A31" s="24" t="s">
        <v>45</v>
      </c>
      <c r="B31" s="13" t="s">
        <v>46</v>
      </c>
      <c r="C31" s="18">
        <f>C32+C34+C37+C38+C41</f>
        <v>12297.4</v>
      </c>
      <c r="D31" s="18">
        <f>D32+D34+D37+D38+D41</f>
        <v>11039.8</v>
      </c>
      <c r="E31" s="18">
        <f>E32+E34+E37+E38+E41</f>
        <v>11098.7</v>
      </c>
    </row>
    <row r="32" spans="1:5" ht="24">
      <c r="A32" s="472" t="s">
        <v>440</v>
      </c>
      <c r="B32" s="473" t="s">
        <v>441</v>
      </c>
      <c r="C32" s="21">
        <v>12060.8</v>
      </c>
      <c r="D32" s="21">
        <v>10795.5</v>
      </c>
      <c r="E32" s="21">
        <v>11095.2</v>
      </c>
    </row>
    <row r="33" spans="1:7" ht="36">
      <c r="A33" s="474" t="s">
        <v>442</v>
      </c>
      <c r="B33" s="475" t="s">
        <v>443</v>
      </c>
      <c r="C33" s="21">
        <v>0</v>
      </c>
      <c r="D33" s="21">
        <v>0</v>
      </c>
      <c r="E33" s="21">
        <v>0</v>
      </c>
    </row>
    <row r="34" spans="1:7" ht="84">
      <c r="A34" s="25" t="s">
        <v>47</v>
      </c>
      <c r="B34" s="14" t="s">
        <v>48</v>
      </c>
      <c r="C34" s="31">
        <v>0</v>
      </c>
      <c r="D34" s="32">
        <v>0</v>
      </c>
      <c r="E34" s="480">
        <v>0</v>
      </c>
      <c r="G34" s="69"/>
    </row>
    <row r="35" spans="1:7" ht="24">
      <c r="A35" s="478" t="s">
        <v>444</v>
      </c>
      <c r="B35" s="479" t="s">
        <v>445</v>
      </c>
      <c r="C35" s="476">
        <v>0</v>
      </c>
      <c r="D35" s="477">
        <v>0</v>
      </c>
      <c r="E35" s="481">
        <v>0</v>
      </c>
      <c r="G35" s="69"/>
    </row>
    <row r="36" spans="1:7" ht="24">
      <c r="A36" s="482" t="s">
        <v>446</v>
      </c>
      <c r="B36" s="483" t="s">
        <v>447</v>
      </c>
      <c r="C36" s="476">
        <v>0</v>
      </c>
      <c r="D36" s="477">
        <v>0</v>
      </c>
      <c r="E36" s="481">
        <v>0</v>
      </c>
      <c r="G36" s="69"/>
    </row>
    <row r="37" spans="1:7">
      <c r="A37" s="33" t="s">
        <v>49</v>
      </c>
      <c r="B37" s="34" t="s">
        <v>50</v>
      </c>
      <c r="C37" s="31">
        <v>0</v>
      </c>
      <c r="D37" s="38">
        <v>0</v>
      </c>
      <c r="E37" s="35">
        <v>0</v>
      </c>
    </row>
    <row r="38" spans="1:7" s="80" customFormat="1" ht="22.8">
      <c r="A38" s="120" t="s">
        <v>51</v>
      </c>
      <c r="B38" s="121" t="s">
        <v>52</v>
      </c>
      <c r="C38" s="122">
        <f>C40+C39</f>
        <v>236.6</v>
      </c>
      <c r="D38" s="122">
        <f>D40+D39</f>
        <v>244.3</v>
      </c>
      <c r="E38" s="122">
        <f>E40+E39</f>
        <v>3.5</v>
      </c>
    </row>
    <row r="39" spans="1:7" ht="36">
      <c r="A39" s="36" t="s">
        <v>55</v>
      </c>
      <c r="B39" s="42" t="s">
        <v>56</v>
      </c>
      <c r="C39" s="31">
        <v>3.5</v>
      </c>
      <c r="D39" s="31">
        <v>3.5</v>
      </c>
      <c r="E39" s="31">
        <v>3.5</v>
      </c>
      <c r="G39" s="68"/>
    </row>
    <row r="40" spans="1:7" ht="48">
      <c r="A40" s="36" t="s">
        <v>53</v>
      </c>
      <c r="B40" s="42" t="s">
        <v>54</v>
      </c>
      <c r="C40" s="31">
        <v>233.1</v>
      </c>
      <c r="D40" s="31">
        <v>240.8</v>
      </c>
      <c r="E40" s="31">
        <v>0</v>
      </c>
      <c r="G40" s="68"/>
    </row>
    <row r="41" spans="1:7" ht="36">
      <c r="A41" s="484" t="s">
        <v>448</v>
      </c>
      <c r="B41" s="485" t="s">
        <v>57</v>
      </c>
      <c r="C41" s="37">
        <v>0</v>
      </c>
      <c r="D41" s="40">
        <v>0</v>
      </c>
      <c r="E41" s="41">
        <v>0</v>
      </c>
      <c r="G41" s="68"/>
    </row>
    <row r="42" spans="1:7" ht="48.6">
      <c r="A42" s="486" t="s">
        <v>449</v>
      </c>
      <c r="B42" s="487" t="s">
        <v>450</v>
      </c>
      <c r="C42" s="37">
        <v>0</v>
      </c>
      <c r="D42" s="37">
        <v>0</v>
      </c>
      <c r="E42" s="37">
        <v>0</v>
      </c>
      <c r="G42" s="68"/>
    </row>
    <row r="43" spans="1:7">
      <c r="A43" s="26"/>
      <c r="B43" s="9" t="s">
        <v>58</v>
      </c>
      <c r="C43" s="27">
        <f>C10+C30</f>
        <v>18693.400000000001</v>
      </c>
      <c r="D43" s="27">
        <f>D10+D30</f>
        <v>17018.3</v>
      </c>
      <c r="E43" s="27">
        <f>E10+E30</f>
        <v>17180.599999999999</v>
      </c>
      <c r="G43" s="68"/>
    </row>
    <row r="44" spans="1:7">
      <c r="A44" s="15"/>
      <c r="B44" s="28"/>
      <c r="C44" s="29"/>
      <c r="D44" s="30"/>
      <c r="E44" s="30"/>
      <c r="G44" s="69"/>
    </row>
    <row r="45" spans="1:7">
      <c r="C45" s="68"/>
      <c r="D45" s="68"/>
      <c r="E45" s="68"/>
    </row>
    <row r="46" spans="1:7">
      <c r="C46" s="68"/>
      <c r="D46" s="68"/>
      <c r="E46" s="68"/>
    </row>
    <row r="47" spans="1:7">
      <c r="C47" s="69"/>
      <c r="D47" s="69"/>
      <c r="E47" s="69"/>
    </row>
  </sheetData>
  <mergeCells count="5">
    <mergeCell ref="B5:E5"/>
    <mergeCell ref="A6:E6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0"/>
  <sheetViews>
    <sheetView topLeftCell="A13" workbookViewId="0">
      <selection activeCell="M11" sqref="M11"/>
    </sheetView>
  </sheetViews>
  <sheetFormatPr defaultRowHeight="14.4"/>
  <cols>
    <col min="1" max="1" width="24.6640625" customWidth="1"/>
    <col min="2" max="2" width="36.5546875" customWidth="1"/>
  </cols>
  <sheetData>
    <row r="1" spans="1:5" ht="15.6">
      <c r="A1" s="5"/>
      <c r="B1" s="540" t="s">
        <v>59</v>
      </c>
      <c r="C1" s="540"/>
      <c r="D1" s="540"/>
      <c r="E1" s="540"/>
    </row>
    <row r="2" spans="1:5" ht="23.4" customHeight="1">
      <c r="A2" s="5"/>
      <c r="B2" s="541" t="s">
        <v>60</v>
      </c>
      <c r="C2" s="541"/>
      <c r="D2" s="541"/>
      <c r="E2" s="541"/>
    </row>
    <row r="3" spans="1:5" ht="15.6">
      <c r="A3" s="117"/>
      <c r="B3" s="542" t="s">
        <v>452</v>
      </c>
      <c r="C3" s="542"/>
      <c r="D3" s="542"/>
      <c r="E3" s="542"/>
    </row>
    <row r="4" spans="1:5" ht="32.4" customHeight="1">
      <c r="A4" s="543" t="s">
        <v>409</v>
      </c>
      <c r="B4" s="543"/>
      <c r="C4" s="543"/>
      <c r="D4" s="543"/>
      <c r="E4" s="543"/>
    </row>
    <row r="5" spans="1:5" ht="9" customHeight="1">
      <c r="A5" s="2"/>
      <c r="B5" s="6"/>
      <c r="C5" s="7"/>
      <c r="D5" s="45"/>
      <c r="E5" s="3"/>
    </row>
    <row r="6" spans="1:5">
      <c r="A6" s="534" t="s">
        <v>3</v>
      </c>
      <c r="B6" s="535" t="s">
        <v>4</v>
      </c>
      <c r="C6" s="544" t="s">
        <v>410</v>
      </c>
      <c r="D6" s="544" t="s">
        <v>61</v>
      </c>
      <c r="E6" s="544" t="s">
        <v>61</v>
      </c>
    </row>
    <row r="7" spans="1:5">
      <c r="A7" s="534"/>
      <c r="B7" s="535"/>
      <c r="C7" s="46">
        <v>2026</v>
      </c>
      <c r="D7" s="46">
        <v>2027</v>
      </c>
      <c r="E7" s="46">
        <v>2028</v>
      </c>
    </row>
    <row r="8" spans="1:5">
      <c r="A8" s="43">
        <v>1</v>
      </c>
      <c r="B8" s="44">
        <v>2</v>
      </c>
      <c r="C8" s="46">
        <v>3</v>
      </c>
      <c r="D8" s="46">
        <v>4</v>
      </c>
      <c r="E8" s="46">
        <v>5</v>
      </c>
    </row>
    <row r="9" spans="1:5">
      <c r="A9" s="17" t="s">
        <v>43</v>
      </c>
      <c r="B9" s="47" t="s">
        <v>44</v>
      </c>
      <c r="C9" s="27">
        <f>C10</f>
        <v>12297.4</v>
      </c>
      <c r="D9" s="27">
        <f>D10</f>
        <v>11039.8</v>
      </c>
      <c r="E9" s="27">
        <f>E10</f>
        <v>11098.7</v>
      </c>
    </row>
    <row r="10" spans="1:5" ht="52.8">
      <c r="A10" s="17" t="s">
        <v>45</v>
      </c>
      <c r="B10" s="48" t="s">
        <v>46</v>
      </c>
      <c r="C10" s="27">
        <f>C11+C15</f>
        <v>12297.4</v>
      </c>
      <c r="D10" s="27">
        <f>D11+D15</f>
        <v>11039.8</v>
      </c>
      <c r="E10" s="27">
        <f>E11+E15</f>
        <v>11098.7</v>
      </c>
    </row>
    <row r="11" spans="1:5" ht="39.6">
      <c r="A11" s="17" t="s">
        <v>62</v>
      </c>
      <c r="B11" s="48" t="s">
        <v>63</v>
      </c>
      <c r="C11" s="27">
        <f>C12</f>
        <v>12060.8</v>
      </c>
      <c r="D11" s="27">
        <f>D12</f>
        <v>10795.5</v>
      </c>
      <c r="E11" s="27">
        <f>E12</f>
        <v>11095.2</v>
      </c>
    </row>
    <row r="12" spans="1:5" ht="26.4">
      <c r="A12" s="17" t="s">
        <v>64</v>
      </c>
      <c r="B12" s="48" t="s">
        <v>65</v>
      </c>
      <c r="C12" s="27">
        <f>C13+C14</f>
        <v>12060.8</v>
      </c>
      <c r="D12" s="27">
        <f>D13+D14</f>
        <v>10795.5</v>
      </c>
      <c r="E12" s="27">
        <f>E13+E14</f>
        <v>11095.2</v>
      </c>
    </row>
    <row r="13" spans="1:5" ht="66">
      <c r="A13" s="25"/>
      <c r="B13" s="49" t="s">
        <v>66</v>
      </c>
      <c r="C13" s="50">
        <v>9457.7999999999993</v>
      </c>
      <c r="D13" s="50">
        <v>8359.5</v>
      </c>
      <c r="E13" s="50">
        <v>8657.6</v>
      </c>
    </row>
    <row r="14" spans="1:5" ht="66">
      <c r="A14" s="25"/>
      <c r="B14" s="49" t="s">
        <v>67</v>
      </c>
      <c r="C14" s="50">
        <v>2603</v>
      </c>
      <c r="D14" s="50">
        <v>2436</v>
      </c>
      <c r="E14" s="50">
        <v>2437.6</v>
      </c>
    </row>
    <row r="15" spans="1:5" ht="39.6">
      <c r="A15" s="17" t="s">
        <v>51</v>
      </c>
      <c r="B15" s="51" t="s">
        <v>68</v>
      </c>
      <c r="C15" s="27">
        <f>C16</f>
        <v>236.6</v>
      </c>
      <c r="D15" s="39">
        <f>D16</f>
        <v>244.3</v>
      </c>
      <c r="E15" s="39">
        <f>E16</f>
        <v>3.5</v>
      </c>
    </row>
    <row r="16" spans="1:5" ht="52.8">
      <c r="A16" s="17" t="s">
        <v>69</v>
      </c>
      <c r="B16" s="51" t="s">
        <v>70</v>
      </c>
      <c r="C16" s="27">
        <f>C17+C18</f>
        <v>236.6</v>
      </c>
      <c r="D16" s="27">
        <f>D17+D18</f>
        <v>244.3</v>
      </c>
      <c r="E16" s="27">
        <f>E17+E18</f>
        <v>3.5</v>
      </c>
    </row>
    <row r="17" spans="1:5" ht="52.8">
      <c r="A17" s="25"/>
      <c r="B17" s="52" t="s">
        <v>71</v>
      </c>
      <c r="C17" s="50">
        <v>233.1</v>
      </c>
      <c r="D17" s="50">
        <v>240.8</v>
      </c>
      <c r="E17" s="50">
        <v>0</v>
      </c>
    </row>
    <row r="18" spans="1:5" ht="39.6">
      <c r="A18" s="17" t="s">
        <v>72</v>
      </c>
      <c r="B18" s="51" t="s">
        <v>73</v>
      </c>
      <c r="C18" s="27">
        <f>C19</f>
        <v>3.5</v>
      </c>
      <c r="D18" s="27">
        <f t="shared" ref="D18:E18" si="0">D19</f>
        <v>3.5</v>
      </c>
      <c r="E18" s="27">
        <f t="shared" si="0"/>
        <v>3.5</v>
      </c>
    </row>
    <row r="19" spans="1:5" ht="79.2">
      <c r="A19" s="25"/>
      <c r="B19" s="52" t="s">
        <v>74</v>
      </c>
      <c r="C19" s="50">
        <v>3.5</v>
      </c>
      <c r="D19" s="50">
        <v>3.5</v>
      </c>
      <c r="E19" s="50">
        <v>3.5</v>
      </c>
    </row>
    <row r="20" spans="1:5">
      <c r="A20" s="539" t="s">
        <v>75</v>
      </c>
      <c r="B20" s="539"/>
      <c r="C20" s="27">
        <f>C9</f>
        <v>12297.4</v>
      </c>
      <c r="D20" s="27">
        <f>D9</f>
        <v>11039.8</v>
      </c>
      <c r="E20" s="27">
        <f>E9</f>
        <v>11098.7</v>
      </c>
    </row>
  </sheetData>
  <mergeCells count="8">
    <mergeCell ref="A20:B20"/>
    <mergeCell ref="B1:E1"/>
    <mergeCell ref="B2:E2"/>
    <mergeCell ref="B3:E3"/>
    <mergeCell ref="A4:E4"/>
    <mergeCell ref="A6:A7"/>
    <mergeCell ref="B6:B7"/>
    <mergeCell ref="C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L12"/>
  <sheetViews>
    <sheetView workbookViewId="0">
      <selection activeCell="N16" sqref="N16"/>
    </sheetView>
  </sheetViews>
  <sheetFormatPr defaultRowHeight="14.4"/>
  <cols>
    <col min="1" max="1" width="3.88671875" customWidth="1"/>
    <col min="2" max="2" width="11.33203125" customWidth="1"/>
  </cols>
  <sheetData>
    <row r="2" spans="2:12">
      <c r="K2" s="549" t="s">
        <v>382</v>
      </c>
      <c r="L2" s="549"/>
    </row>
    <row r="3" spans="2:12">
      <c r="I3" s="469"/>
      <c r="J3" s="549" t="s">
        <v>1</v>
      </c>
      <c r="K3" s="549"/>
      <c r="L3" s="549"/>
    </row>
    <row r="4" spans="2:12">
      <c r="I4" s="550" t="s">
        <v>418</v>
      </c>
      <c r="J4" s="550"/>
      <c r="K4" s="550"/>
      <c r="L4" s="550"/>
    </row>
    <row r="5" spans="2:12">
      <c r="I5" s="193"/>
      <c r="J5" s="549" t="s">
        <v>453</v>
      </c>
      <c r="K5" s="549"/>
      <c r="L5" s="549"/>
    </row>
    <row r="6" spans="2:12">
      <c r="I6" s="193"/>
      <c r="J6" s="456"/>
      <c r="K6" s="456"/>
      <c r="L6" s="456"/>
    </row>
    <row r="7" spans="2:12" ht="28.2" customHeight="1">
      <c r="B7" s="551" t="s">
        <v>436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</row>
    <row r="9" spans="2:12" ht="14.4" customHeight="1">
      <c r="B9" s="553" t="s">
        <v>428</v>
      </c>
      <c r="C9" s="547" t="s">
        <v>429</v>
      </c>
      <c r="D9" s="545" t="s">
        <v>5</v>
      </c>
      <c r="E9" s="546"/>
      <c r="F9" s="547" t="s">
        <v>431</v>
      </c>
      <c r="G9" s="545" t="s">
        <v>369</v>
      </c>
      <c r="H9" s="546"/>
      <c r="I9" s="547" t="s">
        <v>432</v>
      </c>
      <c r="J9" s="545" t="s">
        <v>370</v>
      </c>
      <c r="K9" s="546"/>
      <c r="L9" s="547" t="s">
        <v>433</v>
      </c>
    </row>
    <row r="10" spans="2:12" ht="30" customHeight="1">
      <c r="B10" s="554"/>
      <c r="C10" s="548"/>
      <c r="D10" s="468" t="s">
        <v>430</v>
      </c>
      <c r="E10" s="468" t="s">
        <v>430</v>
      </c>
      <c r="F10" s="548"/>
      <c r="G10" s="468" t="s">
        <v>430</v>
      </c>
      <c r="H10" s="468" t="s">
        <v>430</v>
      </c>
      <c r="I10" s="548"/>
      <c r="J10" s="468" t="s">
        <v>430</v>
      </c>
      <c r="K10" s="468" t="s">
        <v>430</v>
      </c>
      <c r="L10" s="548"/>
    </row>
    <row r="11" spans="2:12" ht="42">
      <c r="B11" s="464" t="s">
        <v>434</v>
      </c>
      <c r="C11" s="466">
        <v>0</v>
      </c>
      <c r="D11" s="466">
        <v>0</v>
      </c>
      <c r="E11" s="466">
        <v>0</v>
      </c>
      <c r="F11" s="466">
        <v>0</v>
      </c>
      <c r="G11" s="466">
        <v>0</v>
      </c>
      <c r="H11" s="466">
        <v>0</v>
      </c>
      <c r="I11" s="466">
        <v>0</v>
      </c>
      <c r="J11" s="466">
        <v>0</v>
      </c>
      <c r="K11" s="466">
        <v>0</v>
      </c>
      <c r="L11" s="466">
        <v>0</v>
      </c>
    </row>
    <row r="12" spans="2:12" s="80" customFormat="1" ht="21.6">
      <c r="B12" s="465" t="s">
        <v>435</v>
      </c>
      <c r="C12" s="467">
        <v>0</v>
      </c>
      <c r="D12" s="467">
        <v>0</v>
      </c>
      <c r="E12" s="467">
        <v>0</v>
      </c>
      <c r="F12" s="467">
        <v>0</v>
      </c>
      <c r="G12" s="467">
        <v>0</v>
      </c>
      <c r="H12" s="467">
        <v>0</v>
      </c>
      <c r="I12" s="467">
        <v>0</v>
      </c>
      <c r="J12" s="467">
        <v>0</v>
      </c>
      <c r="K12" s="467">
        <v>0</v>
      </c>
      <c r="L12" s="467">
        <v>0</v>
      </c>
    </row>
  </sheetData>
  <mergeCells count="13">
    <mergeCell ref="J9:K9"/>
    <mergeCell ref="L9:L10"/>
    <mergeCell ref="K2:L2"/>
    <mergeCell ref="J3:L3"/>
    <mergeCell ref="I4:L4"/>
    <mergeCell ref="J5:L5"/>
    <mergeCell ref="B7:L7"/>
    <mergeCell ref="B9:B10"/>
    <mergeCell ref="C9:C10"/>
    <mergeCell ref="D9:E9"/>
    <mergeCell ref="F9:F10"/>
    <mergeCell ref="G9:H9"/>
    <mergeCell ref="I9:I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2"/>
  <sheetViews>
    <sheetView workbookViewId="0">
      <selection activeCell="D20" sqref="D20"/>
    </sheetView>
  </sheetViews>
  <sheetFormatPr defaultRowHeight="14.4"/>
  <cols>
    <col min="1" max="1" width="4.109375" customWidth="1"/>
    <col min="2" max="2" width="20.5546875" customWidth="1"/>
    <col min="3" max="3" width="20.44140625" customWidth="1"/>
    <col min="4" max="4" width="63" customWidth="1"/>
  </cols>
  <sheetData>
    <row r="2" spans="2:7" ht="12.6" customHeight="1">
      <c r="B2" s="53"/>
      <c r="C2" s="91"/>
      <c r="D2" s="437" t="s">
        <v>77</v>
      </c>
    </row>
    <row r="3" spans="2:7" ht="15.6">
      <c r="B3" s="53"/>
      <c r="C3" s="54"/>
      <c r="D3" s="438" t="s">
        <v>78</v>
      </c>
    </row>
    <row r="4" spans="2:7" ht="15.6">
      <c r="B4" s="117"/>
      <c r="C4" s="55"/>
      <c r="D4" s="438" t="s">
        <v>76</v>
      </c>
    </row>
    <row r="5" spans="2:7" ht="15.6">
      <c r="B5" s="117"/>
      <c r="C5" s="55"/>
      <c r="D5" s="470" t="s">
        <v>454</v>
      </c>
    </row>
    <row r="6" spans="2:7" ht="9" customHeight="1">
      <c r="B6" s="53"/>
      <c r="C6" s="55"/>
      <c r="D6" s="106"/>
    </row>
    <row r="7" spans="2:7" ht="27" customHeight="1">
      <c r="B7" s="555" t="s">
        <v>413</v>
      </c>
      <c r="C7" s="555"/>
      <c r="D7" s="555"/>
    </row>
    <row r="8" spans="2:7" ht="7.2" customHeight="1" thickBot="1">
      <c r="B8" s="53"/>
      <c r="C8" s="54"/>
      <c r="D8" s="53"/>
    </row>
    <row r="9" spans="2:7" ht="21" customHeight="1">
      <c r="B9" s="558" t="s">
        <v>414</v>
      </c>
      <c r="C9" s="559" t="s">
        <v>417</v>
      </c>
      <c r="D9" s="556" t="s">
        <v>416</v>
      </c>
    </row>
    <row r="10" spans="2:7" ht="30" customHeight="1" thickBot="1">
      <c r="B10" s="558"/>
      <c r="C10" s="559"/>
      <c r="D10" s="557"/>
    </row>
    <row r="11" spans="2:7" ht="16.2" thickBot="1">
      <c r="B11" s="453">
        <v>1</v>
      </c>
      <c r="C11" s="56">
        <v>2</v>
      </c>
      <c r="D11" s="56">
        <v>3</v>
      </c>
      <c r="G11" s="80"/>
    </row>
    <row r="12" spans="2:7" ht="15.6">
      <c r="B12" s="446">
        <v>1</v>
      </c>
      <c r="C12" s="455" t="s">
        <v>79</v>
      </c>
      <c r="D12" s="454" t="s">
        <v>80</v>
      </c>
    </row>
  </sheetData>
  <mergeCells count="4">
    <mergeCell ref="B7:D7"/>
    <mergeCell ref="D9:D10"/>
    <mergeCell ref="B9:B10"/>
    <mergeCell ref="C9:C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40"/>
  <sheetViews>
    <sheetView topLeftCell="A19" zoomScale="80" zoomScaleNormal="80" workbookViewId="0">
      <selection activeCell="C31" sqref="C31"/>
    </sheetView>
  </sheetViews>
  <sheetFormatPr defaultRowHeight="14.4"/>
  <cols>
    <col min="1" max="1" width="33.77734375" customWidth="1"/>
    <col min="2" max="2" width="13.44140625" customWidth="1"/>
    <col min="3" max="3" width="11.109375" style="69" customWidth="1"/>
    <col min="4" max="4" width="12.109375" style="69" customWidth="1"/>
    <col min="5" max="5" width="13" style="69" customWidth="1"/>
    <col min="7" max="7" width="10.44140625" bestFit="1" customWidth="1"/>
  </cols>
  <sheetData>
    <row r="2" spans="1:9" ht="12" customHeight="1">
      <c r="A2" s="57"/>
      <c r="B2" s="58"/>
      <c r="C2" s="92"/>
      <c r="D2" s="564" t="s">
        <v>83</v>
      </c>
      <c r="E2" s="564"/>
    </row>
    <row r="3" spans="1:9" ht="24" customHeight="1">
      <c r="A3" s="57"/>
      <c r="B3" s="58"/>
      <c r="C3" s="567" t="s">
        <v>455</v>
      </c>
      <c r="D3" s="567"/>
      <c r="E3" s="567"/>
    </row>
    <row r="4" spans="1:9" ht="15.6">
      <c r="A4" s="117"/>
      <c r="B4" s="58"/>
      <c r="C4" s="93"/>
      <c r="D4" s="565" t="s">
        <v>452</v>
      </c>
      <c r="E4" s="565"/>
    </row>
    <row r="5" spans="1:9" ht="43.8" customHeight="1">
      <c r="A5" s="566" t="s">
        <v>403</v>
      </c>
      <c r="B5" s="566"/>
      <c r="C5" s="566"/>
      <c r="D5" s="566"/>
      <c r="E5" s="566"/>
    </row>
    <row r="6" spans="1:9" ht="15.6">
      <c r="A6" s="59"/>
      <c r="B6" s="60"/>
      <c r="C6" s="94"/>
      <c r="D6" s="101"/>
      <c r="E6" s="101"/>
    </row>
    <row r="7" spans="1:9" ht="32.4" customHeight="1">
      <c r="A7" s="560" t="s">
        <v>84</v>
      </c>
      <c r="B7" s="561" t="s">
        <v>398</v>
      </c>
      <c r="C7" s="562" t="s">
        <v>399</v>
      </c>
      <c r="D7" s="563"/>
      <c r="E7" s="563"/>
    </row>
    <row r="8" spans="1:9" ht="24" customHeight="1">
      <c r="A8" s="560"/>
      <c r="B8" s="561"/>
      <c r="C8" s="430" t="s">
        <v>400</v>
      </c>
      <c r="D8" s="430" t="s">
        <v>401</v>
      </c>
      <c r="E8" s="430" t="s">
        <v>402</v>
      </c>
    </row>
    <row r="9" spans="1:9" ht="15.6">
      <c r="A9" s="61" t="s">
        <v>85</v>
      </c>
      <c r="B9" s="61"/>
      <c r="C9" s="95" t="s">
        <v>86</v>
      </c>
      <c r="D9" s="95" t="s">
        <v>86</v>
      </c>
      <c r="E9" s="95" t="s">
        <v>86</v>
      </c>
    </row>
    <row r="10" spans="1:9" ht="31.2">
      <c r="A10" s="62" t="s">
        <v>87</v>
      </c>
      <c r="B10" s="63" t="s">
        <v>88</v>
      </c>
      <c r="C10" s="96">
        <f>C11+C12+C13+C14+C15</f>
        <v>10557.3</v>
      </c>
      <c r="D10" s="96">
        <f>D11+D12+D13+D14+D15</f>
        <v>9385</v>
      </c>
      <c r="E10" s="96">
        <f>E11+E12+E13+E14+E15</f>
        <v>9670</v>
      </c>
    </row>
    <row r="11" spans="1:9" ht="93.6">
      <c r="A11" s="64" t="s">
        <v>89</v>
      </c>
      <c r="B11" s="65" t="s">
        <v>90</v>
      </c>
      <c r="C11" s="97">
        <v>185</v>
      </c>
      <c r="D11" s="97">
        <v>185</v>
      </c>
      <c r="E11" s="97">
        <v>185</v>
      </c>
      <c r="G11" s="70"/>
    </row>
    <row r="12" spans="1:9" ht="108.6" customHeight="1">
      <c r="A12" s="86" t="s">
        <v>91</v>
      </c>
      <c r="B12" s="65" t="s">
        <v>92</v>
      </c>
      <c r="C12" s="90">
        <v>9698.5</v>
      </c>
      <c r="D12" s="99">
        <v>9120</v>
      </c>
      <c r="E12" s="99">
        <v>9404.5</v>
      </c>
      <c r="G12" s="79"/>
    </row>
    <row r="13" spans="1:9" ht="77.400000000000006" customHeight="1">
      <c r="A13" s="87" t="s">
        <v>93</v>
      </c>
      <c r="B13" s="65" t="s">
        <v>94</v>
      </c>
      <c r="C13" s="98">
        <v>294.3</v>
      </c>
      <c r="D13" s="97">
        <v>0</v>
      </c>
      <c r="E13" s="97">
        <v>0</v>
      </c>
      <c r="G13" s="70"/>
    </row>
    <row r="14" spans="1:9" ht="15.6">
      <c r="A14" s="87" t="s">
        <v>95</v>
      </c>
      <c r="B14" s="65" t="s">
        <v>96</v>
      </c>
      <c r="C14" s="97">
        <v>60</v>
      </c>
      <c r="D14" s="97">
        <v>60</v>
      </c>
      <c r="E14" s="97">
        <v>60</v>
      </c>
      <c r="G14" s="70"/>
    </row>
    <row r="15" spans="1:9" ht="32.4" customHeight="1">
      <c r="A15" s="87" t="s">
        <v>97</v>
      </c>
      <c r="B15" s="65" t="s">
        <v>98</v>
      </c>
      <c r="C15" s="102">
        <v>319.5</v>
      </c>
      <c r="D15" s="97">
        <v>20</v>
      </c>
      <c r="E15" s="97">
        <v>20.5</v>
      </c>
      <c r="G15" s="71"/>
      <c r="H15" s="73"/>
      <c r="I15" s="73"/>
    </row>
    <row r="16" spans="1:9" ht="19.2" customHeight="1">
      <c r="A16" s="88" t="s">
        <v>99</v>
      </c>
      <c r="B16" s="63" t="s">
        <v>100</v>
      </c>
      <c r="C16" s="96">
        <f>C17</f>
        <v>233.1</v>
      </c>
      <c r="D16" s="96">
        <f>D17</f>
        <v>240.8</v>
      </c>
      <c r="E16" s="96">
        <f>E17</f>
        <v>0</v>
      </c>
    </row>
    <row r="17" spans="1:13" ht="31.2">
      <c r="A17" s="86" t="s">
        <v>101</v>
      </c>
      <c r="B17" s="65" t="s">
        <v>102</v>
      </c>
      <c r="C17" s="97">
        <v>233.1</v>
      </c>
      <c r="D17" s="97">
        <v>240.8</v>
      </c>
      <c r="E17" s="97">
        <v>0</v>
      </c>
      <c r="G17" s="71"/>
    </row>
    <row r="18" spans="1:13" ht="62.4" customHeight="1">
      <c r="A18" s="62" t="s">
        <v>103</v>
      </c>
      <c r="B18" s="63" t="s">
        <v>104</v>
      </c>
      <c r="C18" s="96">
        <f>C20+C19</f>
        <v>65</v>
      </c>
      <c r="D18" s="96">
        <f>D20+D19</f>
        <v>40</v>
      </c>
      <c r="E18" s="96">
        <f>E20+E19</f>
        <v>0</v>
      </c>
    </row>
    <row r="19" spans="1:13" ht="30" customHeight="1">
      <c r="A19" s="86" t="s">
        <v>107</v>
      </c>
      <c r="B19" s="65" t="s">
        <v>108</v>
      </c>
      <c r="C19" s="97">
        <v>60</v>
      </c>
      <c r="D19" s="97">
        <v>40</v>
      </c>
      <c r="E19" s="97">
        <v>0</v>
      </c>
      <c r="G19" s="76"/>
      <c r="H19" s="73"/>
    </row>
    <row r="20" spans="1:13" ht="62.4">
      <c r="A20" s="86" t="s">
        <v>105</v>
      </c>
      <c r="B20" s="65" t="s">
        <v>106</v>
      </c>
      <c r="C20" s="99">
        <v>5</v>
      </c>
      <c r="D20" s="99">
        <v>0</v>
      </c>
      <c r="E20" s="97">
        <v>0</v>
      </c>
      <c r="G20" s="76"/>
    </row>
    <row r="21" spans="1:13" ht="32.4" customHeight="1">
      <c r="A21" s="88" t="s">
        <v>109</v>
      </c>
      <c r="B21" s="63" t="s">
        <v>110</v>
      </c>
      <c r="C21" s="96">
        <f>C22+C23</f>
        <v>1787.7</v>
      </c>
      <c r="D21" s="96">
        <f>D22+D23</f>
        <v>2715.7</v>
      </c>
      <c r="E21" s="96">
        <f>E22+E23</f>
        <v>1952.3</v>
      </c>
    </row>
    <row r="22" spans="1:13" ht="32.4" customHeight="1">
      <c r="A22" s="86" t="s">
        <v>111</v>
      </c>
      <c r="B22" s="65" t="s">
        <v>112</v>
      </c>
      <c r="C22" s="97">
        <v>1475.7</v>
      </c>
      <c r="D22" s="97">
        <v>2715.7</v>
      </c>
      <c r="E22" s="97">
        <v>1952.3</v>
      </c>
      <c r="G22" s="73"/>
      <c r="H22" s="72"/>
    </row>
    <row r="23" spans="1:13" ht="30" customHeight="1">
      <c r="A23" s="86" t="s">
        <v>113</v>
      </c>
      <c r="B23" s="65" t="s">
        <v>114</v>
      </c>
      <c r="C23" s="99">
        <v>312</v>
      </c>
      <c r="D23" s="99">
        <v>0</v>
      </c>
      <c r="E23" s="97">
        <v>0</v>
      </c>
      <c r="G23" s="73"/>
      <c r="I23" s="74"/>
    </row>
    <row r="24" spans="1:13" ht="46.2" customHeight="1">
      <c r="A24" s="62" t="s">
        <v>115</v>
      </c>
      <c r="B24" s="63" t="s">
        <v>116</v>
      </c>
      <c r="C24" s="96">
        <f>C25+C26+C27</f>
        <v>2409.1999999999998</v>
      </c>
      <c r="D24" s="96">
        <f>D25+D26+D27</f>
        <v>1138</v>
      </c>
      <c r="E24" s="96">
        <f>E25+E26+E27</f>
        <v>1626</v>
      </c>
      <c r="I24" s="76"/>
    </row>
    <row r="25" spans="1:13" ht="15.6" customHeight="1">
      <c r="A25" s="86" t="s">
        <v>117</v>
      </c>
      <c r="B25" s="65" t="s">
        <v>118</v>
      </c>
      <c r="C25" s="99">
        <v>500</v>
      </c>
      <c r="D25" s="99">
        <v>0</v>
      </c>
      <c r="E25" s="99">
        <v>0</v>
      </c>
      <c r="G25" s="76"/>
    </row>
    <row r="26" spans="1:13" ht="16.8" customHeight="1">
      <c r="A26" s="86" t="s">
        <v>119</v>
      </c>
      <c r="B26" s="65" t="s">
        <v>120</v>
      </c>
      <c r="C26" s="99">
        <v>327</v>
      </c>
      <c r="D26" s="99">
        <v>12</v>
      </c>
      <c r="E26" s="99">
        <v>0</v>
      </c>
      <c r="G26" s="72"/>
      <c r="H26" s="76"/>
    </row>
    <row r="27" spans="1:13" ht="16.8" customHeight="1">
      <c r="A27" s="86" t="s">
        <v>121</v>
      </c>
      <c r="B27" s="65" t="s">
        <v>122</v>
      </c>
      <c r="C27" s="100">
        <v>1582.2</v>
      </c>
      <c r="D27" s="99">
        <v>1126</v>
      </c>
      <c r="E27" s="99">
        <v>1626</v>
      </c>
      <c r="F27" s="78"/>
      <c r="G27" s="74"/>
      <c r="H27" s="74"/>
      <c r="J27" s="74"/>
      <c r="K27" s="75"/>
      <c r="L27" s="74"/>
      <c r="M27" s="77"/>
    </row>
    <row r="28" spans="1:13" ht="17.399999999999999" customHeight="1">
      <c r="A28" s="88" t="s">
        <v>123</v>
      </c>
      <c r="B28" s="63" t="s">
        <v>124</v>
      </c>
      <c r="C28" s="96">
        <f>C29</f>
        <v>0</v>
      </c>
      <c r="D28" s="102">
        <v>0</v>
      </c>
      <c r="E28" s="102">
        <v>0</v>
      </c>
      <c r="F28" s="73"/>
      <c r="G28" s="72"/>
      <c r="H28" s="76"/>
      <c r="J28" s="76"/>
      <c r="K28" s="76"/>
      <c r="L28" s="73"/>
    </row>
    <row r="29" spans="1:13" ht="31.2">
      <c r="A29" s="86" t="s">
        <v>125</v>
      </c>
      <c r="B29" s="65" t="s">
        <v>126</v>
      </c>
      <c r="C29" s="97">
        <v>0</v>
      </c>
      <c r="D29" s="102">
        <v>0</v>
      </c>
      <c r="E29" s="102">
        <v>0</v>
      </c>
    </row>
    <row r="30" spans="1:13" ht="31.8" customHeight="1">
      <c r="A30" s="88" t="s">
        <v>127</v>
      </c>
      <c r="B30" s="63" t="s">
        <v>128</v>
      </c>
      <c r="C30" s="96">
        <f>C31</f>
        <v>812</v>
      </c>
      <c r="D30" s="96">
        <f t="shared" ref="D30:E30" si="0">D31</f>
        <v>500</v>
      </c>
      <c r="E30" s="96">
        <f t="shared" si="0"/>
        <v>500</v>
      </c>
    </row>
    <row r="31" spans="1:13" ht="16.2" customHeight="1">
      <c r="A31" s="89" t="s">
        <v>129</v>
      </c>
      <c r="B31" s="65" t="s">
        <v>130</v>
      </c>
      <c r="C31" s="100">
        <v>812</v>
      </c>
      <c r="D31" s="99">
        <v>500</v>
      </c>
      <c r="E31" s="99">
        <v>500</v>
      </c>
    </row>
    <row r="32" spans="1:13" ht="15.6" customHeight="1">
      <c r="A32" s="88" t="s">
        <v>131</v>
      </c>
      <c r="B32" s="63" t="s">
        <v>132</v>
      </c>
      <c r="C32" s="96">
        <f>C33+C34</f>
        <v>1573.2</v>
      </c>
      <c r="D32" s="96">
        <f t="shared" ref="D32:E32" si="1">D33+D34</f>
        <v>1573.26</v>
      </c>
      <c r="E32" s="96">
        <f t="shared" si="1"/>
        <v>1573.26</v>
      </c>
    </row>
    <row r="33" spans="1:8" ht="14.4" customHeight="1">
      <c r="A33" s="89" t="s">
        <v>133</v>
      </c>
      <c r="B33" s="65" t="s">
        <v>134</v>
      </c>
      <c r="C33" s="100">
        <v>1573.2</v>
      </c>
      <c r="D33" s="100">
        <v>1573.26</v>
      </c>
      <c r="E33" s="100">
        <v>1573.26</v>
      </c>
      <c r="G33" s="118"/>
    </row>
    <row r="34" spans="1:8" ht="31.2">
      <c r="A34" s="89" t="s">
        <v>135</v>
      </c>
      <c r="B34" s="65" t="s">
        <v>136</v>
      </c>
      <c r="C34" s="99">
        <v>0</v>
      </c>
      <c r="D34" s="99">
        <v>0</v>
      </c>
      <c r="E34" s="99">
        <v>0</v>
      </c>
    </row>
    <row r="35" spans="1:8" ht="30" customHeight="1">
      <c r="A35" s="88" t="s">
        <v>137</v>
      </c>
      <c r="B35" s="63" t="s">
        <v>138</v>
      </c>
      <c r="C35" s="96">
        <f>C36+C37</f>
        <v>1255.9000000000001</v>
      </c>
      <c r="D35" s="96">
        <v>1000</v>
      </c>
      <c r="E35" s="96">
        <v>1000</v>
      </c>
    </row>
    <row r="36" spans="1:8" ht="16.2" customHeight="1">
      <c r="A36" s="89" t="s">
        <v>139</v>
      </c>
      <c r="B36" s="65" t="s">
        <v>140</v>
      </c>
      <c r="C36" s="97">
        <v>1255.9000000000001</v>
      </c>
      <c r="D36" s="97">
        <v>1000</v>
      </c>
      <c r="E36" s="97">
        <v>1000</v>
      </c>
      <c r="G36" s="73"/>
      <c r="H36" s="73"/>
    </row>
    <row r="37" spans="1:8" ht="14.4" customHeight="1">
      <c r="A37" s="89" t="s">
        <v>141</v>
      </c>
      <c r="B37" s="65"/>
      <c r="C37" s="99"/>
      <c r="D37" s="99">
        <v>425.5</v>
      </c>
      <c r="E37" s="99">
        <v>859</v>
      </c>
    </row>
    <row r="38" spans="1:8" ht="19.8" customHeight="1">
      <c r="A38" s="62" t="s">
        <v>142</v>
      </c>
      <c r="B38" s="63"/>
      <c r="C38" s="96">
        <f>C10+C16+C18+C21+C24+C28+C30+C32+C35+C37</f>
        <v>18693.400000000001</v>
      </c>
      <c r="D38" s="96">
        <f>D10+D16+D18+D21+D24+D28+D30+D32+D35+D37</f>
        <v>17018.260000000002</v>
      </c>
      <c r="E38" s="96">
        <f>E10+E16+E18+E21+E24+E28+E30+E32+E35+E37</f>
        <v>17180.559999999998</v>
      </c>
      <c r="G38" s="96"/>
    </row>
    <row r="39" spans="1:8">
      <c r="B39" s="105"/>
      <c r="C39" s="68"/>
      <c r="D39" s="68"/>
      <c r="E39" s="68"/>
    </row>
    <row r="40" spans="1:8">
      <c r="C40" s="68"/>
      <c r="D40" s="68"/>
      <c r="E40" s="68"/>
    </row>
  </sheetData>
  <mergeCells count="7">
    <mergeCell ref="A7:A8"/>
    <mergeCell ref="B7:B8"/>
    <mergeCell ref="C7:E7"/>
    <mergeCell ref="D2:E2"/>
    <mergeCell ref="D4:E4"/>
    <mergeCell ref="A5:E5"/>
    <mergeCell ref="C3:E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G217"/>
  <sheetViews>
    <sheetView tabSelected="1" zoomScale="80" zoomScaleNormal="80" workbookViewId="0">
      <selection activeCell="K8" sqref="K8"/>
    </sheetView>
  </sheetViews>
  <sheetFormatPr defaultRowHeight="15.6"/>
  <cols>
    <col min="1" max="1" width="29.33203125" style="193" customWidth="1"/>
    <col min="2" max="2" width="14.33203125" style="129" customWidth="1"/>
    <col min="3" max="3" width="10.44140625" style="129" customWidth="1"/>
    <col min="4" max="4" width="8.88671875" style="129"/>
    <col min="5" max="5" width="8.88671875" style="132" customWidth="1"/>
    <col min="6" max="7" width="8.88671875" style="132"/>
  </cols>
  <sheetData>
    <row r="2" spans="1:7">
      <c r="D2" s="130"/>
      <c r="E2" s="571" t="s">
        <v>143</v>
      </c>
      <c r="F2" s="571"/>
      <c r="G2" s="571"/>
    </row>
    <row r="3" spans="1:7">
      <c r="D3" s="571" t="s">
        <v>144</v>
      </c>
      <c r="E3" s="571"/>
      <c r="F3" s="571"/>
      <c r="G3" s="571"/>
    </row>
    <row r="4" spans="1:7">
      <c r="C4" s="572" t="s">
        <v>2</v>
      </c>
      <c r="D4" s="572"/>
      <c r="E4" s="572"/>
      <c r="F4" s="572"/>
      <c r="G4" s="572"/>
    </row>
    <row r="5" spans="1:7">
      <c r="A5" s="194"/>
      <c r="D5" s="130"/>
      <c r="E5" s="571" t="s">
        <v>453</v>
      </c>
      <c r="F5" s="571"/>
      <c r="G5" s="571"/>
    </row>
    <row r="6" spans="1:7">
      <c r="D6" s="131"/>
    </row>
    <row r="7" spans="1:7" ht="87.6" customHeight="1">
      <c r="A7" s="628" t="s">
        <v>404</v>
      </c>
      <c r="B7" s="628"/>
      <c r="C7" s="628"/>
      <c r="D7" s="628"/>
      <c r="E7" s="628"/>
      <c r="F7" s="628"/>
      <c r="G7" s="628"/>
    </row>
    <row r="8" spans="1:7" ht="9.6" customHeight="1">
      <c r="D8" s="131"/>
    </row>
    <row r="9" spans="1:7" ht="46.8" customHeight="1">
      <c r="A9" s="195" t="s">
        <v>145</v>
      </c>
      <c r="B9" s="431" t="s">
        <v>406</v>
      </c>
      <c r="C9" s="431" t="s">
        <v>397</v>
      </c>
      <c r="D9" s="134" t="s">
        <v>146</v>
      </c>
      <c r="E9" s="568" t="s">
        <v>147</v>
      </c>
      <c r="F9" s="569"/>
      <c r="G9" s="570"/>
    </row>
    <row r="10" spans="1:7">
      <c r="A10" s="195"/>
      <c r="B10" s="133"/>
      <c r="C10" s="133"/>
      <c r="D10" s="134"/>
      <c r="E10" s="135">
        <v>2026</v>
      </c>
      <c r="F10" s="135">
        <v>2027</v>
      </c>
      <c r="G10" s="135">
        <v>2028</v>
      </c>
    </row>
    <row r="11" spans="1:7">
      <c r="A11" s="195">
        <v>1</v>
      </c>
      <c r="B11" s="133">
        <v>2</v>
      </c>
      <c r="C11" s="133">
        <v>3</v>
      </c>
      <c r="D11" s="134">
        <v>4</v>
      </c>
      <c r="E11" s="135">
        <v>5</v>
      </c>
      <c r="F11" s="135">
        <v>6</v>
      </c>
      <c r="G11" s="135">
        <v>7</v>
      </c>
    </row>
    <row r="12" spans="1:7" ht="110.4" customHeight="1">
      <c r="A12" s="196" t="s">
        <v>272</v>
      </c>
      <c r="B12" s="136" t="s">
        <v>148</v>
      </c>
      <c r="C12" s="136"/>
      <c r="D12" s="137" t="s">
        <v>112</v>
      </c>
      <c r="E12" s="138">
        <f>E13+E18</f>
        <v>1277.52</v>
      </c>
      <c r="F12" s="138">
        <f>F13+F18</f>
        <v>2715.7</v>
      </c>
      <c r="G12" s="138">
        <f>G13+G18</f>
        <v>1952.3</v>
      </c>
    </row>
    <row r="13" spans="1:7" ht="27">
      <c r="A13" s="197" t="s">
        <v>149</v>
      </c>
      <c r="B13" s="139" t="s">
        <v>150</v>
      </c>
      <c r="C13" s="139"/>
      <c r="D13" s="140"/>
      <c r="E13" s="138">
        <f t="shared" ref="E13:G30" si="0">SUM(E14)</f>
        <v>1277.52</v>
      </c>
      <c r="F13" s="138">
        <f t="shared" si="0"/>
        <v>809.3</v>
      </c>
      <c r="G13" s="138">
        <f t="shared" si="0"/>
        <v>1952.3</v>
      </c>
    </row>
    <row r="14" spans="1:7" ht="66">
      <c r="A14" s="192" t="s">
        <v>328</v>
      </c>
      <c r="B14" s="139" t="s">
        <v>255</v>
      </c>
      <c r="C14" s="141"/>
      <c r="D14" s="142"/>
      <c r="E14" s="138">
        <f t="shared" si="0"/>
        <v>1277.52</v>
      </c>
      <c r="F14" s="138">
        <f t="shared" si="0"/>
        <v>809.3</v>
      </c>
      <c r="G14" s="138">
        <f t="shared" si="0"/>
        <v>1952.3</v>
      </c>
    </row>
    <row r="15" spans="1:7" ht="52.8">
      <c r="A15" s="192" t="s">
        <v>256</v>
      </c>
      <c r="B15" s="139" t="s">
        <v>257</v>
      </c>
      <c r="C15" s="141"/>
      <c r="D15" s="142"/>
      <c r="E15" s="138">
        <f t="shared" ref="E15:G16" si="1">E16</f>
        <v>1277.52</v>
      </c>
      <c r="F15" s="138">
        <f t="shared" si="1"/>
        <v>809.3</v>
      </c>
      <c r="G15" s="138">
        <f t="shared" si="1"/>
        <v>1952.3</v>
      </c>
    </row>
    <row r="16" spans="1:7" ht="26.4">
      <c r="A16" s="192" t="s">
        <v>321</v>
      </c>
      <c r="B16" s="139" t="s">
        <v>257</v>
      </c>
      <c r="C16" s="141"/>
      <c r="D16" s="142"/>
      <c r="E16" s="138">
        <f t="shared" si="1"/>
        <v>1277.52</v>
      </c>
      <c r="F16" s="138">
        <f t="shared" si="1"/>
        <v>809.3</v>
      </c>
      <c r="G16" s="138">
        <f t="shared" si="1"/>
        <v>1952.3</v>
      </c>
    </row>
    <row r="17" spans="1:7">
      <c r="A17" s="198" t="s">
        <v>322</v>
      </c>
      <c r="B17" s="141" t="s">
        <v>257</v>
      </c>
      <c r="C17" s="141">
        <v>200</v>
      </c>
      <c r="D17" s="142" t="s">
        <v>112</v>
      </c>
      <c r="E17" s="143">
        <v>1277.52</v>
      </c>
      <c r="F17" s="144">
        <v>809.3</v>
      </c>
      <c r="G17" s="143">
        <v>1952.3</v>
      </c>
    </row>
    <row r="18" spans="1:7">
      <c r="A18" s="192" t="s">
        <v>342</v>
      </c>
      <c r="B18" s="145" t="s">
        <v>282</v>
      </c>
      <c r="C18" s="141"/>
      <c r="D18" s="142"/>
      <c r="E18" s="138">
        <f t="shared" ref="E18:E20" si="2">E19</f>
        <v>0</v>
      </c>
      <c r="F18" s="138">
        <f t="shared" ref="F18:F20" si="3">F19</f>
        <v>1906.4</v>
      </c>
      <c r="G18" s="138">
        <f t="shared" ref="G18:G20" si="4">G19</f>
        <v>0</v>
      </c>
    </row>
    <row r="19" spans="1:7" ht="52.8">
      <c r="A19" s="192" t="s">
        <v>365</v>
      </c>
      <c r="B19" s="145" t="s">
        <v>283</v>
      </c>
      <c r="C19" s="141"/>
      <c r="D19" s="142"/>
      <c r="E19" s="138">
        <f t="shared" si="2"/>
        <v>0</v>
      </c>
      <c r="F19" s="138">
        <f t="shared" si="3"/>
        <v>1906.4</v>
      </c>
      <c r="G19" s="138">
        <f t="shared" si="4"/>
        <v>0</v>
      </c>
    </row>
    <row r="20" spans="1:7" ht="39.6">
      <c r="A20" s="192" t="s">
        <v>364</v>
      </c>
      <c r="B20" s="145" t="s">
        <v>284</v>
      </c>
      <c r="C20" s="141"/>
      <c r="D20" s="142"/>
      <c r="E20" s="138">
        <f t="shared" si="2"/>
        <v>0</v>
      </c>
      <c r="F20" s="138">
        <f t="shared" si="3"/>
        <v>1906.4</v>
      </c>
      <c r="G20" s="138">
        <f t="shared" si="4"/>
        <v>0</v>
      </c>
    </row>
    <row r="21" spans="1:7" ht="31.2">
      <c r="A21" s="192" t="s">
        <v>321</v>
      </c>
      <c r="B21" s="145" t="s">
        <v>284</v>
      </c>
      <c r="C21" s="141"/>
      <c r="D21" s="142"/>
      <c r="E21" s="138">
        <f>E22</f>
        <v>0</v>
      </c>
      <c r="F21" s="138">
        <f>F22</f>
        <v>1906.4</v>
      </c>
      <c r="G21" s="138">
        <f>G22</f>
        <v>0</v>
      </c>
    </row>
    <row r="22" spans="1:7" ht="31.2">
      <c r="A22" s="198" t="s">
        <v>321</v>
      </c>
      <c r="B22" s="146" t="s">
        <v>284</v>
      </c>
      <c r="C22" s="141">
        <v>200</v>
      </c>
      <c r="D22" s="142" t="s">
        <v>112</v>
      </c>
      <c r="E22" s="147">
        <v>0</v>
      </c>
      <c r="F22" s="147">
        <v>1906.4</v>
      </c>
      <c r="G22" s="147">
        <f t="shared" si="0"/>
        <v>0</v>
      </c>
    </row>
    <row r="23" spans="1:7" ht="118.8">
      <c r="A23" s="199" t="s">
        <v>307</v>
      </c>
      <c r="B23" s="111" t="s">
        <v>152</v>
      </c>
      <c r="C23" s="139"/>
      <c r="D23" s="140"/>
      <c r="E23" s="138">
        <f t="shared" si="0"/>
        <v>198.18</v>
      </c>
      <c r="F23" s="138">
        <f t="shared" si="0"/>
        <v>0</v>
      </c>
      <c r="G23" s="138">
        <f t="shared" si="0"/>
        <v>0</v>
      </c>
    </row>
    <row r="24" spans="1:7" ht="109.8" customHeight="1">
      <c r="A24" s="200" t="s">
        <v>308</v>
      </c>
      <c r="B24" s="114" t="s">
        <v>153</v>
      </c>
      <c r="D24" s="142"/>
      <c r="E24" s="138">
        <f t="shared" si="0"/>
        <v>198.18</v>
      </c>
      <c r="F24" s="138">
        <f t="shared" si="0"/>
        <v>0</v>
      </c>
      <c r="G24" s="138">
        <f t="shared" si="0"/>
        <v>0</v>
      </c>
    </row>
    <row r="25" spans="1:7" ht="66">
      <c r="A25" s="192" t="s">
        <v>329</v>
      </c>
      <c r="B25" s="111" t="s">
        <v>154</v>
      </c>
      <c r="C25" s="141"/>
      <c r="D25" s="142"/>
      <c r="E25" s="138">
        <f t="shared" ref="E25:G27" si="5">E26</f>
        <v>198.18</v>
      </c>
      <c r="F25" s="138">
        <f t="shared" si="5"/>
        <v>0</v>
      </c>
      <c r="G25" s="138">
        <f t="shared" si="5"/>
        <v>0</v>
      </c>
    </row>
    <row r="26" spans="1:7" ht="79.2">
      <c r="A26" s="192" t="s">
        <v>330</v>
      </c>
      <c r="B26" s="111" t="s">
        <v>155</v>
      </c>
      <c r="C26" s="111"/>
      <c r="D26" s="142"/>
      <c r="E26" s="138">
        <f t="shared" si="5"/>
        <v>198.18</v>
      </c>
      <c r="F26" s="138">
        <f t="shared" si="5"/>
        <v>0</v>
      </c>
      <c r="G26" s="138">
        <f t="shared" si="5"/>
        <v>0</v>
      </c>
    </row>
    <row r="27" spans="1:7" ht="26.4">
      <c r="A27" s="192" t="s">
        <v>321</v>
      </c>
      <c r="B27" s="111" t="s">
        <v>155</v>
      </c>
      <c r="C27" s="111"/>
      <c r="D27" s="142"/>
      <c r="E27" s="138">
        <f t="shared" si="5"/>
        <v>198.18</v>
      </c>
      <c r="F27" s="138">
        <f t="shared" si="5"/>
        <v>0</v>
      </c>
      <c r="G27" s="138">
        <f t="shared" si="5"/>
        <v>0</v>
      </c>
    </row>
    <row r="28" spans="1:7" ht="93.6" customHeight="1">
      <c r="A28" s="201" t="s">
        <v>331</v>
      </c>
      <c r="B28" s="112" t="s">
        <v>155</v>
      </c>
      <c r="C28" s="141">
        <v>200</v>
      </c>
      <c r="D28" s="142" t="s">
        <v>112</v>
      </c>
      <c r="E28" s="148">
        <v>198.18</v>
      </c>
      <c r="F28" s="148">
        <v>0</v>
      </c>
      <c r="G28" s="148">
        <v>0</v>
      </c>
    </row>
    <row r="29" spans="1:7" ht="93">
      <c r="A29" s="202" t="s">
        <v>156</v>
      </c>
      <c r="B29" s="136" t="s">
        <v>157</v>
      </c>
      <c r="C29" s="136"/>
      <c r="D29" s="137"/>
      <c r="E29" s="138">
        <f t="shared" si="0"/>
        <v>40</v>
      </c>
      <c r="F29" s="138">
        <f>SUM(F30)</f>
        <v>40</v>
      </c>
      <c r="G29" s="138">
        <f t="shared" si="0"/>
        <v>0</v>
      </c>
    </row>
    <row r="30" spans="1:7" ht="27">
      <c r="A30" s="197" t="s">
        <v>149</v>
      </c>
      <c r="B30" s="139" t="s">
        <v>158</v>
      </c>
      <c r="C30" s="139"/>
      <c r="D30" s="140"/>
      <c r="E30" s="138">
        <f t="shared" si="0"/>
        <v>40</v>
      </c>
      <c r="F30" s="138">
        <f t="shared" si="0"/>
        <v>40</v>
      </c>
      <c r="G30" s="138">
        <f t="shared" si="0"/>
        <v>0</v>
      </c>
    </row>
    <row r="31" spans="1:7" ht="92.4">
      <c r="A31" s="192" t="s">
        <v>326</v>
      </c>
      <c r="B31" s="139" t="s">
        <v>159</v>
      </c>
      <c r="C31" s="141"/>
      <c r="D31" s="142"/>
      <c r="E31" s="138">
        <f>SUM(E32)</f>
        <v>40</v>
      </c>
      <c r="F31" s="138">
        <f t="shared" ref="E31:G33" si="6">SUM(F32)</f>
        <v>40</v>
      </c>
      <c r="G31" s="138">
        <f t="shared" si="6"/>
        <v>0</v>
      </c>
    </row>
    <row r="32" spans="1:7" ht="26.4">
      <c r="A32" s="192" t="s">
        <v>107</v>
      </c>
      <c r="B32" s="111" t="s">
        <v>160</v>
      </c>
      <c r="C32" s="141"/>
      <c r="D32" s="142"/>
      <c r="E32" s="138">
        <f t="shared" si="6"/>
        <v>40</v>
      </c>
      <c r="F32" s="138">
        <f t="shared" si="6"/>
        <v>40</v>
      </c>
      <c r="G32" s="138">
        <f t="shared" si="6"/>
        <v>0</v>
      </c>
    </row>
    <row r="33" spans="1:7" ht="26.4">
      <c r="A33" s="192" t="s">
        <v>321</v>
      </c>
      <c r="B33" s="111" t="s">
        <v>160</v>
      </c>
      <c r="C33" s="141"/>
      <c r="D33" s="142"/>
      <c r="E33" s="138">
        <f t="shared" si="6"/>
        <v>40</v>
      </c>
      <c r="F33" s="138">
        <f t="shared" si="6"/>
        <v>40</v>
      </c>
      <c r="G33" s="138">
        <f t="shared" si="6"/>
        <v>0</v>
      </c>
    </row>
    <row r="34" spans="1:7">
      <c r="A34" s="198" t="s">
        <v>322</v>
      </c>
      <c r="B34" s="141" t="s">
        <v>160</v>
      </c>
      <c r="C34" s="141">
        <v>200</v>
      </c>
      <c r="D34" s="142" t="s">
        <v>108</v>
      </c>
      <c r="E34" s="148">
        <v>40</v>
      </c>
      <c r="F34" s="148">
        <v>40</v>
      </c>
      <c r="G34" s="148">
        <v>0</v>
      </c>
    </row>
    <row r="35" spans="1:7" ht="66.599999999999994">
      <c r="A35" s="202" t="s">
        <v>161</v>
      </c>
      <c r="B35" s="136" t="s">
        <v>162</v>
      </c>
      <c r="C35" s="136"/>
      <c r="D35" s="137"/>
      <c r="E35" s="149">
        <f>E36</f>
        <v>16</v>
      </c>
      <c r="F35" s="149">
        <f t="shared" ref="F35" si="7">F36</f>
        <v>16.48</v>
      </c>
      <c r="G35" s="149">
        <f t="shared" ref="G35" si="8">G36</f>
        <v>16.98</v>
      </c>
    </row>
    <row r="36" spans="1:7" ht="27">
      <c r="A36" s="197" t="s">
        <v>149</v>
      </c>
      <c r="B36" s="139" t="s">
        <v>163</v>
      </c>
      <c r="C36" s="139"/>
      <c r="D36" s="140"/>
      <c r="E36" s="149">
        <f>E37</f>
        <v>16</v>
      </c>
      <c r="F36" s="149">
        <f t="shared" ref="F36" si="9">F37</f>
        <v>16.48</v>
      </c>
      <c r="G36" s="149">
        <f t="shared" ref="G36" si="10">G37</f>
        <v>16.98</v>
      </c>
    </row>
    <row r="37" spans="1:7" ht="66.599999999999994">
      <c r="A37" s="197" t="s">
        <v>164</v>
      </c>
      <c r="B37" s="139" t="s">
        <v>165</v>
      </c>
      <c r="C37" s="141"/>
      <c r="D37" s="142"/>
      <c r="E37" s="149">
        <f>E38</f>
        <v>16</v>
      </c>
      <c r="F37" s="149">
        <f t="shared" ref="F37" si="11">F38</f>
        <v>16.48</v>
      </c>
      <c r="G37" s="149">
        <f t="shared" ref="G37" si="12">G38</f>
        <v>16.98</v>
      </c>
    </row>
    <row r="38" spans="1:7" ht="79.8">
      <c r="A38" s="197" t="s">
        <v>166</v>
      </c>
      <c r="B38" s="139" t="s">
        <v>167</v>
      </c>
      <c r="C38" s="141"/>
      <c r="D38" s="142"/>
      <c r="E38" s="149">
        <f>E39</f>
        <v>16</v>
      </c>
      <c r="F38" s="149">
        <f t="shared" ref="F38" si="13">F39</f>
        <v>16.48</v>
      </c>
      <c r="G38" s="149">
        <f t="shared" ref="G38" si="14">G39</f>
        <v>16.98</v>
      </c>
    </row>
    <row r="39" spans="1:7" ht="26.4">
      <c r="A39" s="192" t="s">
        <v>321</v>
      </c>
      <c r="B39" s="139" t="s">
        <v>167</v>
      </c>
      <c r="C39" s="141"/>
      <c r="D39" s="142"/>
      <c r="E39" s="149">
        <f>E40</f>
        <v>16</v>
      </c>
      <c r="F39" s="149">
        <f t="shared" ref="F39:G39" si="15">F40</f>
        <v>16.48</v>
      </c>
      <c r="G39" s="149">
        <f t="shared" si="15"/>
        <v>16.98</v>
      </c>
    </row>
    <row r="40" spans="1:7" ht="26.4">
      <c r="A40" s="203" t="s">
        <v>321</v>
      </c>
      <c r="B40" s="141" t="s">
        <v>167</v>
      </c>
      <c r="C40" s="141">
        <v>200</v>
      </c>
      <c r="D40" s="142" t="s">
        <v>98</v>
      </c>
      <c r="E40" s="143">
        <v>16</v>
      </c>
      <c r="F40" s="144">
        <v>16.48</v>
      </c>
      <c r="G40" s="143">
        <v>16.98</v>
      </c>
    </row>
    <row r="41" spans="1:7" ht="79.2">
      <c r="A41" s="192" t="s">
        <v>385</v>
      </c>
      <c r="B41" s="136" t="s">
        <v>168</v>
      </c>
      <c r="C41" s="136"/>
      <c r="D41" s="137"/>
      <c r="E41" s="149">
        <f>E42+E47</f>
        <v>126</v>
      </c>
      <c r="F41" s="149">
        <f t="shared" ref="F41:G41" si="16">F42+F47</f>
        <v>126</v>
      </c>
      <c r="G41" s="149">
        <f t="shared" si="16"/>
        <v>126</v>
      </c>
    </row>
    <row r="42" spans="1:7">
      <c r="A42" s="192" t="s">
        <v>341</v>
      </c>
      <c r="B42" s="145" t="s">
        <v>391</v>
      </c>
      <c r="C42" s="152"/>
      <c r="D42" s="153"/>
      <c r="E42" s="149">
        <f>E43</f>
        <v>86</v>
      </c>
      <c r="F42" s="149">
        <f t="shared" ref="F42:G42" si="17">F43</f>
        <v>86</v>
      </c>
      <c r="G42" s="149">
        <f t="shared" si="17"/>
        <v>86</v>
      </c>
    </row>
    <row r="43" spans="1:7" ht="92.4">
      <c r="A43" s="192" t="s">
        <v>386</v>
      </c>
      <c r="B43" s="145" t="s">
        <v>390</v>
      </c>
      <c r="C43" s="152"/>
      <c r="D43" s="153"/>
      <c r="E43" s="149">
        <f>E44</f>
        <v>86</v>
      </c>
      <c r="F43" s="149">
        <f t="shared" ref="F43:G43" si="18">F44</f>
        <v>86</v>
      </c>
      <c r="G43" s="149">
        <f t="shared" si="18"/>
        <v>86</v>
      </c>
    </row>
    <row r="44" spans="1:7" ht="92.4">
      <c r="A44" s="192" t="s">
        <v>387</v>
      </c>
      <c r="B44" s="145" t="s">
        <v>389</v>
      </c>
      <c r="C44" s="152"/>
      <c r="D44" s="153"/>
      <c r="E44" s="149">
        <f>E45</f>
        <v>86</v>
      </c>
      <c r="F44" s="149">
        <f t="shared" ref="F44:G44" si="19">F45</f>
        <v>86</v>
      </c>
      <c r="G44" s="149">
        <f t="shared" si="19"/>
        <v>86</v>
      </c>
    </row>
    <row r="45" spans="1:7" ht="26.4">
      <c r="A45" s="192" t="s">
        <v>321</v>
      </c>
      <c r="B45" s="145" t="s">
        <v>389</v>
      </c>
      <c r="C45" s="152"/>
      <c r="D45" s="153"/>
      <c r="E45" s="149">
        <f>E46</f>
        <v>86</v>
      </c>
      <c r="F45" s="149">
        <f t="shared" ref="F45:G45" si="20">F46</f>
        <v>86</v>
      </c>
      <c r="G45" s="149">
        <f t="shared" si="20"/>
        <v>86</v>
      </c>
    </row>
    <row r="46" spans="1:7" ht="105.6">
      <c r="A46" s="198" t="s">
        <v>388</v>
      </c>
      <c r="B46" s="154" t="s">
        <v>389</v>
      </c>
      <c r="C46" s="155">
        <v>200</v>
      </c>
      <c r="D46" s="156" t="s">
        <v>122</v>
      </c>
      <c r="E46" s="157">
        <v>86</v>
      </c>
      <c r="F46" s="157">
        <v>86</v>
      </c>
      <c r="G46" s="157">
        <v>86</v>
      </c>
    </row>
    <row r="47" spans="1:7">
      <c r="A47" s="192" t="s">
        <v>342</v>
      </c>
      <c r="B47" s="111" t="s">
        <v>168</v>
      </c>
      <c r="C47" s="139"/>
      <c r="D47" s="140"/>
      <c r="E47" s="138">
        <f t="shared" ref="E47:G49" si="21">SUM(E48)</f>
        <v>40</v>
      </c>
      <c r="F47" s="138">
        <f t="shared" si="21"/>
        <v>40</v>
      </c>
      <c r="G47" s="138">
        <f t="shared" si="21"/>
        <v>40</v>
      </c>
    </row>
    <row r="48" spans="1:7" ht="39.6">
      <c r="A48" s="192" t="s">
        <v>343</v>
      </c>
      <c r="B48" s="111" t="s">
        <v>293</v>
      </c>
      <c r="C48" s="141"/>
      <c r="D48" s="142"/>
      <c r="E48" s="138">
        <f t="shared" si="21"/>
        <v>40</v>
      </c>
      <c r="F48" s="138">
        <f t="shared" si="21"/>
        <v>40</v>
      </c>
      <c r="G48" s="138">
        <f t="shared" si="21"/>
        <v>40</v>
      </c>
    </row>
    <row r="49" spans="1:7" ht="79.2">
      <c r="A49" s="192" t="s">
        <v>344</v>
      </c>
      <c r="B49" s="111" t="s">
        <v>169</v>
      </c>
      <c r="C49" s="141"/>
      <c r="D49" s="142"/>
      <c r="E49" s="138">
        <f t="shared" si="21"/>
        <v>40</v>
      </c>
      <c r="F49" s="138">
        <f t="shared" si="21"/>
        <v>40</v>
      </c>
      <c r="G49" s="138">
        <f t="shared" si="21"/>
        <v>40</v>
      </c>
    </row>
    <row r="50" spans="1:7" ht="26.4">
      <c r="A50" s="192" t="s">
        <v>321</v>
      </c>
      <c r="B50" s="111" t="s">
        <v>170</v>
      </c>
      <c r="C50" s="141"/>
      <c r="D50" s="142"/>
      <c r="E50" s="138">
        <f t="shared" ref="E50:G50" si="22">SUM(E51)</f>
        <v>40</v>
      </c>
      <c r="F50" s="138">
        <f t="shared" si="22"/>
        <v>40</v>
      </c>
      <c r="G50" s="138">
        <f t="shared" si="22"/>
        <v>40</v>
      </c>
    </row>
    <row r="51" spans="1:7" ht="39.6">
      <c r="A51" s="198" t="s">
        <v>345</v>
      </c>
      <c r="B51" s="112" t="s">
        <v>170</v>
      </c>
      <c r="C51" s="141">
        <v>200</v>
      </c>
      <c r="D51" s="142" t="s">
        <v>122</v>
      </c>
      <c r="E51" s="147">
        <v>40</v>
      </c>
      <c r="F51" s="147">
        <v>40</v>
      </c>
      <c r="G51" s="147">
        <v>40</v>
      </c>
    </row>
    <row r="52" spans="1:7" ht="79.8">
      <c r="A52" s="202" t="s">
        <v>171</v>
      </c>
      <c r="B52" s="136" t="s">
        <v>172</v>
      </c>
      <c r="C52" s="136"/>
      <c r="D52" s="137"/>
      <c r="E52" s="138">
        <f>SUM(E53+E55)</f>
        <v>0</v>
      </c>
      <c r="F52" s="138">
        <f>SUM(F53+F57)</f>
        <v>0</v>
      </c>
      <c r="G52" s="138">
        <f>SUM(G53+G57)</f>
        <v>0</v>
      </c>
    </row>
    <row r="53" spans="1:7">
      <c r="A53" s="197" t="s">
        <v>173</v>
      </c>
      <c r="B53" s="158" t="s">
        <v>174</v>
      </c>
      <c r="C53" s="139"/>
      <c r="D53" s="140"/>
      <c r="E53" s="138">
        <f t="shared" ref="E53:G54" si="23">SUM(E54)</f>
        <v>0</v>
      </c>
      <c r="F53" s="138">
        <f t="shared" si="23"/>
        <v>0</v>
      </c>
      <c r="G53" s="138">
        <f t="shared" si="23"/>
        <v>0</v>
      </c>
    </row>
    <row r="54" spans="1:7" ht="40.200000000000003">
      <c r="A54" s="205" t="s">
        <v>175</v>
      </c>
      <c r="B54" s="159" t="s">
        <v>176</v>
      </c>
      <c r="C54" s="141"/>
      <c r="D54" s="142"/>
      <c r="E54" s="138">
        <f t="shared" si="23"/>
        <v>0</v>
      </c>
      <c r="F54" s="138">
        <f t="shared" si="23"/>
        <v>0</v>
      </c>
      <c r="G54" s="138">
        <f t="shared" si="23"/>
        <v>0</v>
      </c>
    </row>
    <row r="55" spans="1:7" ht="39.6">
      <c r="A55" s="192" t="s">
        <v>346</v>
      </c>
      <c r="B55" s="159" t="s">
        <v>177</v>
      </c>
      <c r="C55" s="160"/>
      <c r="D55" s="160"/>
      <c r="E55" s="138">
        <f t="shared" ref="E55:G56" si="24">E56</f>
        <v>0</v>
      </c>
      <c r="F55" s="138">
        <f t="shared" si="24"/>
        <v>0</v>
      </c>
      <c r="G55" s="138">
        <f t="shared" si="24"/>
        <v>0</v>
      </c>
    </row>
    <row r="56" spans="1:7" ht="31.2">
      <c r="A56" s="192" t="s">
        <v>321</v>
      </c>
      <c r="B56" s="159" t="s">
        <v>177</v>
      </c>
      <c r="C56" s="160"/>
      <c r="D56" s="160"/>
      <c r="E56" s="138">
        <f t="shared" si="24"/>
        <v>0</v>
      </c>
      <c r="F56" s="138">
        <f t="shared" si="24"/>
        <v>0</v>
      </c>
      <c r="G56" s="138">
        <f t="shared" si="24"/>
        <v>0</v>
      </c>
    </row>
    <row r="57" spans="1:7" ht="26.4">
      <c r="A57" s="198" t="s">
        <v>321</v>
      </c>
      <c r="B57" s="160" t="s">
        <v>177</v>
      </c>
      <c r="C57" s="141">
        <v>200</v>
      </c>
      <c r="D57" s="142" t="s">
        <v>122</v>
      </c>
      <c r="E57" s="147">
        <v>0</v>
      </c>
      <c r="F57" s="147">
        <v>0</v>
      </c>
      <c r="G57" s="147">
        <v>0</v>
      </c>
    </row>
    <row r="58" spans="1:7" ht="79.8">
      <c r="A58" s="202" t="s">
        <v>178</v>
      </c>
      <c r="B58" s="136" t="s">
        <v>179</v>
      </c>
      <c r="C58" s="136"/>
      <c r="D58" s="137"/>
      <c r="E58" s="138">
        <f t="shared" ref="E58:G60" si="25">SUM(E59)</f>
        <v>5</v>
      </c>
      <c r="F58" s="138">
        <f t="shared" si="25"/>
        <v>0</v>
      </c>
      <c r="G58" s="138">
        <f t="shared" si="25"/>
        <v>0</v>
      </c>
    </row>
    <row r="59" spans="1:7" ht="27">
      <c r="A59" s="197" t="s">
        <v>149</v>
      </c>
      <c r="B59" s="139" t="s">
        <v>180</v>
      </c>
      <c r="C59" s="139"/>
      <c r="D59" s="140"/>
      <c r="E59" s="138">
        <f t="shared" si="25"/>
        <v>5</v>
      </c>
      <c r="F59" s="138">
        <f t="shared" si="25"/>
        <v>0</v>
      </c>
      <c r="G59" s="138">
        <f t="shared" si="25"/>
        <v>0</v>
      </c>
    </row>
    <row r="60" spans="1:7" ht="66.599999999999994">
      <c r="A60" s="204" t="s">
        <v>181</v>
      </c>
      <c r="B60" s="139" t="s">
        <v>182</v>
      </c>
      <c r="C60" s="141"/>
      <c r="D60" s="142"/>
      <c r="E60" s="138">
        <f t="shared" si="25"/>
        <v>5</v>
      </c>
      <c r="F60" s="138">
        <f t="shared" si="25"/>
        <v>0</v>
      </c>
      <c r="G60" s="138">
        <f t="shared" si="25"/>
        <v>0</v>
      </c>
    </row>
    <row r="61" spans="1:7" ht="52.8">
      <c r="A61" s="200" t="s">
        <v>271</v>
      </c>
      <c r="B61" s="139" t="s">
        <v>183</v>
      </c>
      <c r="C61" s="141"/>
      <c r="D61" s="142"/>
      <c r="E61" s="138">
        <f t="shared" ref="E61:G62" si="26">E62</f>
        <v>5</v>
      </c>
      <c r="F61" s="138">
        <f t="shared" si="26"/>
        <v>0</v>
      </c>
      <c r="G61" s="138">
        <f t="shared" si="26"/>
        <v>0</v>
      </c>
    </row>
    <row r="62" spans="1:7" ht="26.4">
      <c r="A62" s="192" t="s">
        <v>321</v>
      </c>
      <c r="B62" s="139" t="s">
        <v>183</v>
      </c>
      <c r="C62" s="141"/>
      <c r="D62" s="142"/>
      <c r="E62" s="138">
        <f t="shared" si="26"/>
        <v>5</v>
      </c>
      <c r="F62" s="138">
        <f t="shared" si="26"/>
        <v>0</v>
      </c>
      <c r="G62" s="138">
        <f t="shared" si="26"/>
        <v>0</v>
      </c>
    </row>
    <row r="63" spans="1:7" ht="40.200000000000003">
      <c r="A63" s="206" t="s">
        <v>151</v>
      </c>
      <c r="B63" s="141" t="s">
        <v>183</v>
      </c>
      <c r="C63" s="141">
        <v>200</v>
      </c>
      <c r="D63" s="142" t="s">
        <v>106</v>
      </c>
      <c r="E63" s="148">
        <v>5</v>
      </c>
      <c r="F63" s="148">
        <v>0</v>
      </c>
      <c r="G63" s="148">
        <v>0</v>
      </c>
    </row>
    <row r="64" spans="1:7" ht="79.8">
      <c r="A64" s="202" t="s">
        <v>184</v>
      </c>
      <c r="B64" s="136" t="s">
        <v>185</v>
      </c>
      <c r="C64" s="136"/>
      <c r="D64" s="137"/>
      <c r="E64" s="161">
        <f>SUM(E65)</f>
        <v>812</v>
      </c>
      <c r="F64" s="161">
        <f t="shared" ref="F64:G65" si="27">SUM(F65)</f>
        <v>500</v>
      </c>
      <c r="G64" s="161">
        <f t="shared" si="27"/>
        <v>500</v>
      </c>
    </row>
    <row r="65" spans="1:7" ht="27">
      <c r="A65" s="197" t="s">
        <v>149</v>
      </c>
      <c r="B65" s="139" t="s">
        <v>310</v>
      </c>
      <c r="C65" s="139"/>
      <c r="D65" s="140"/>
      <c r="E65" s="161">
        <f>SUM(E66)</f>
        <v>812</v>
      </c>
      <c r="F65" s="161">
        <f t="shared" si="27"/>
        <v>500</v>
      </c>
      <c r="G65" s="161">
        <f t="shared" si="27"/>
        <v>500</v>
      </c>
    </row>
    <row r="66" spans="1:7" ht="79.8">
      <c r="A66" s="197" t="s">
        <v>187</v>
      </c>
      <c r="B66" s="139" t="s">
        <v>186</v>
      </c>
      <c r="C66" s="141"/>
      <c r="D66" s="142"/>
      <c r="E66" s="138">
        <f>SUM(E67+E70+E73)</f>
        <v>812</v>
      </c>
      <c r="F66" s="138">
        <f t="shared" ref="F66:G66" si="28">SUM(F67+F70+F73)</f>
        <v>500</v>
      </c>
      <c r="G66" s="138">
        <f t="shared" si="28"/>
        <v>500</v>
      </c>
    </row>
    <row r="67" spans="1:7" ht="52.8">
      <c r="A67" s="192" t="s">
        <v>392</v>
      </c>
      <c r="B67" s="126" t="s">
        <v>393</v>
      </c>
      <c r="C67" s="150"/>
      <c r="D67" s="151"/>
      <c r="E67" s="161">
        <f>E68</f>
        <v>14.6</v>
      </c>
      <c r="F67" s="162">
        <v>0</v>
      </c>
      <c r="G67" s="162">
        <v>0</v>
      </c>
    </row>
    <row r="68" spans="1:7" ht="92.4">
      <c r="A68" s="192" t="s">
        <v>357</v>
      </c>
      <c r="B68" s="126" t="s">
        <v>393</v>
      </c>
      <c r="C68" s="150"/>
      <c r="D68" s="151"/>
      <c r="E68" s="161">
        <f>E69</f>
        <v>14.6</v>
      </c>
      <c r="F68" s="162">
        <v>0</v>
      </c>
      <c r="G68" s="162">
        <v>0</v>
      </c>
    </row>
    <row r="69" spans="1:7">
      <c r="A69" s="198" t="s">
        <v>363</v>
      </c>
      <c r="B69" s="127" t="s">
        <v>393</v>
      </c>
      <c r="C69" s="150">
        <v>600</v>
      </c>
      <c r="D69" s="151" t="s">
        <v>130</v>
      </c>
      <c r="E69" s="310">
        <v>14.6</v>
      </c>
      <c r="F69" s="310">
        <v>0</v>
      </c>
      <c r="G69" s="310">
        <v>0</v>
      </c>
    </row>
    <row r="70" spans="1:7" ht="108.6" customHeight="1">
      <c r="A70" s="192" t="s">
        <v>356</v>
      </c>
      <c r="B70" s="139" t="s">
        <v>188</v>
      </c>
      <c r="C70" s="141"/>
      <c r="D70" s="142"/>
      <c r="E70" s="161">
        <f>E71</f>
        <v>485.4</v>
      </c>
      <c r="F70" s="161">
        <f>F71</f>
        <v>500</v>
      </c>
      <c r="G70" s="161">
        <f>G71</f>
        <v>500</v>
      </c>
    </row>
    <row r="71" spans="1:7" ht="92.4">
      <c r="A71" s="192" t="s">
        <v>357</v>
      </c>
      <c r="B71" s="139" t="s">
        <v>188</v>
      </c>
      <c r="C71" s="141"/>
      <c r="D71" s="142"/>
      <c r="E71" s="138">
        <f t="shared" ref="E71:G71" si="29">SUM(E72)</f>
        <v>485.4</v>
      </c>
      <c r="F71" s="138">
        <f t="shared" si="29"/>
        <v>500</v>
      </c>
      <c r="G71" s="138">
        <f t="shared" si="29"/>
        <v>500</v>
      </c>
    </row>
    <row r="72" spans="1:7" ht="52.8">
      <c r="A72" s="198" t="s">
        <v>358</v>
      </c>
      <c r="B72" s="141" t="s">
        <v>188</v>
      </c>
      <c r="C72" s="141">
        <v>600</v>
      </c>
      <c r="D72" s="142" t="s">
        <v>130</v>
      </c>
      <c r="E72" s="148">
        <v>485.4</v>
      </c>
      <c r="F72" s="148">
        <v>500</v>
      </c>
      <c r="G72" s="148">
        <v>500</v>
      </c>
    </row>
    <row r="73" spans="1:7" s="85" customFormat="1" ht="45.6">
      <c r="A73" s="612" t="s">
        <v>462</v>
      </c>
      <c r="B73" s="110" t="s">
        <v>185</v>
      </c>
      <c r="C73" s="150"/>
      <c r="D73" s="151"/>
      <c r="E73" s="162">
        <v>312</v>
      </c>
      <c r="F73" s="162">
        <v>0</v>
      </c>
      <c r="G73" s="162">
        <v>0</v>
      </c>
    </row>
    <row r="74" spans="1:7" ht="45.6">
      <c r="A74" s="509" t="s">
        <v>462</v>
      </c>
      <c r="B74" s="110" t="s">
        <v>310</v>
      </c>
      <c r="C74" s="150"/>
      <c r="D74" s="151"/>
      <c r="E74" s="521">
        <v>312</v>
      </c>
      <c r="F74" s="162">
        <v>0</v>
      </c>
      <c r="G74" s="162">
        <v>0</v>
      </c>
    </row>
    <row r="75" spans="1:7" ht="48">
      <c r="A75" s="510" t="s">
        <v>462</v>
      </c>
      <c r="B75" s="519" t="s">
        <v>186</v>
      </c>
      <c r="C75" s="150"/>
      <c r="D75" s="151"/>
      <c r="E75" s="521">
        <v>312</v>
      </c>
      <c r="F75" s="162">
        <v>0</v>
      </c>
      <c r="G75" s="162">
        <v>0</v>
      </c>
    </row>
    <row r="76" spans="1:7" ht="48">
      <c r="A76" s="511" t="s">
        <v>461</v>
      </c>
      <c r="B76" s="519" t="s">
        <v>459</v>
      </c>
      <c r="C76" s="150"/>
      <c r="D76" s="151"/>
      <c r="E76" s="521">
        <v>312</v>
      </c>
      <c r="F76" s="162">
        <v>0</v>
      </c>
      <c r="G76" s="162">
        <v>0</v>
      </c>
    </row>
    <row r="77" spans="1:7">
      <c r="A77" s="510" t="s">
        <v>460</v>
      </c>
      <c r="B77" s="520" t="s">
        <v>459</v>
      </c>
      <c r="C77" s="150">
        <v>400</v>
      </c>
      <c r="D77" s="151" t="s">
        <v>130</v>
      </c>
      <c r="E77" s="522">
        <v>312</v>
      </c>
      <c r="F77" s="310">
        <v>0</v>
      </c>
      <c r="G77" s="310">
        <v>0</v>
      </c>
    </row>
    <row r="78" spans="1:7" ht="119.4">
      <c r="A78" s="202" t="s">
        <v>189</v>
      </c>
      <c r="B78" s="136" t="s">
        <v>190</v>
      </c>
      <c r="C78" s="136"/>
      <c r="D78" s="137"/>
      <c r="E78" s="138">
        <f t="shared" ref="E78:G79" si="30">SUM(E79)</f>
        <v>12</v>
      </c>
      <c r="F78" s="138">
        <f>SUM(F79)</f>
        <v>0</v>
      </c>
      <c r="G78" s="138">
        <f t="shared" si="30"/>
        <v>0</v>
      </c>
    </row>
    <row r="79" spans="1:7" ht="27">
      <c r="A79" s="202" t="s">
        <v>149</v>
      </c>
      <c r="B79" s="136" t="s">
        <v>191</v>
      </c>
      <c r="C79" s="136"/>
      <c r="D79" s="137"/>
      <c r="E79" s="138">
        <f t="shared" si="30"/>
        <v>12</v>
      </c>
      <c r="F79" s="138">
        <f t="shared" si="30"/>
        <v>0</v>
      </c>
      <c r="G79" s="138">
        <f t="shared" si="30"/>
        <v>0</v>
      </c>
    </row>
    <row r="80" spans="1:7" ht="158.4">
      <c r="A80" s="207" t="s">
        <v>332</v>
      </c>
      <c r="B80" s="139" t="s">
        <v>192</v>
      </c>
      <c r="C80" s="141"/>
      <c r="D80" s="142"/>
      <c r="E80" s="138">
        <f>SUM(E83)</f>
        <v>12</v>
      </c>
      <c r="F80" s="138">
        <f>SUM(F83)</f>
        <v>0</v>
      </c>
      <c r="G80" s="138">
        <f>SUM(G83)</f>
        <v>0</v>
      </c>
    </row>
    <row r="81" spans="1:7" ht="92.4">
      <c r="A81" s="192" t="s">
        <v>334</v>
      </c>
      <c r="B81" s="139" t="s">
        <v>193</v>
      </c>
      <c r="C81" s="141"/>
      <c r="D81" s="142"/>
      <c r="E81" s="138">
        <f t="shared" ref="E81:G82" si="31">E82</f>
        <v>12</v>
      </c>
      <c r="F81" s="138">
        <f t="shared" si="31"/>
        <v>0</v>
      </c>
      <c r="G81" s="138">
        <f t="shared" si="31"/>
        <v>0</v>
      </c>
    </row>
    <row r="82" spans="1:7" ht="26.4">
      <c r="A82" s="192" t="s">
        <v>321</v>
      </c>
      <c r="B82" s="139" t="s">
        <v>193</v>
      </c>
      <c r="C82" s="141"/>
      <c r="D82" s="142"/>
      <c r="E82" s="138">
        <f t="shared" si="31"/>
        <v>12</v>
      </c>
      <c r="F82" s="138">
        <f t="shared" si="31"/>
        <v>0</v>
      </c>
      <c r="G82" s="138">
        <f t="shared" si="31"/>
        <v>0</v>
      </c>
    </row>
    <row r="83" spans="1:7" ht="26.4">
      <c r="A83" s="203" t="s">
        <v>321</v>
      </c>
      <c r="B83" s="141" t="s">
        <v>193</v>
      </c>
      <c r="C83" s="141">
        <v>200</v>
      </c>
      <c r="D83" s="142" t="s">
        <v>114</v>
      </c>
      <c r="E83" s="148">
        <v>12</v>
      </c>
      <c r="F83" s="148">
        <v>0</v>
      </c>
      <c r="G83" s="148">
        <v>0</v>
      </c>
    </row>
    <row r="84" spans="1:7" ht="119.4">
      <c r="A84" s="202" t="s">
        <v>195</v>
      </c>
      <c r="B84" s="136" t="s">
        <v>194</v>
      </c>
      <c r="C84" s="136"/>
      <c r="D84" s="137">
        <v>1004</v>
      </c>
      <c r="E84" s="138">
        <f>E85</f>
        <v>0</v>
      </c>
      <c r="F84" s="138">
        <f>F85</f>
        <v>0</v>
      </c>
      <c r="G84" s="138">
        <f>G85</f>
        <v>0</v>
      </c>
    </row>
    <row r="85" spans="1:7">
      <c r="A85" s="208" t="s">
        <v>342</v>
      </c>
      <c r="B85" s="136" t="s">
        <v>196</v>
      </c>
      <c r="C85" s="136"/>
      <c r="D85" s="137">
        <v>1004</v>
      </c>
      <c r="E85" s="138">
        <f t="shared" ref="E85:G88" si="32">SUM(E86)</f>
        <v>0</v>
      </c>
      <c r="F85" s="138">
        <f t="shared" si="32"/>
        <v>0</v>
      </c>
      <c r="G85" s="138">
        <f t="shared" si="32"/>
        <v>0</v>
      </c>
    </row>
    <row r="86" spans="1:7" ht="52.8">
      <c r="A86" s="208" t="s">
        <v>362</v>
      </c>
      <c r="B86" s="136" t="s">
        <v>197</v>
      </c>
      <c r="C86" s="136"/>
      <c r="D86" s="137"/>
      <c r="E86" s="138">
        <f t="shared" si="32"/>
        <v>0</v>
      </c>
      <c r="F86" s="138">
        <f t="shared" si="32"/>
        <v>0</v>
      </c>
      <c r="G86" s="138">
        <f t="shared" si="32"/>
        <v>0</v>
      </c>
    </row>
    <row r="87" spans="1:7" ht="39.6">
      <c r="A87" s="192" t="s">
        <v>198</v>
      </c>
      <c r="B87" s="136" t="s">
        <v>199</v>
      </c>
      <c r="C87" s="136"/>
      <c r="D87" s="137"/>
      <c r="E87" s="138">
        <f>SUM(E88)</f>
        <v>0</v>
      </c>
      <c r="F87" s="138">
        <f t="shared" si="32"/>
        <v>0</v>
      </c>
      <c r="G87" s="138">
        <f t="shared" si="32"/>
        <v>0</v>
      </c>
    </row>
    <row r="88" spans="1:7" ht="26.4">
      <c r="A88" s="192" t="s">
        <v>200</v>
      </c>
      <c r="B88" s="136" t="s">
        <v>199</v>
      </c>
      <c r="D88" s="163"/>
      <c r="E88" s="138">
        <f t="shared" si="32"/>
        <v>0</v>
      </c>
      <c r="F88" s="138">
        <f>SUM(F89)</f>
        <v>0</v>
      </c>
      <c r="G88" s="138">
        <f t="shared" si="32"/>
        <v>0</v>
      </c>
    </row>
    <row r="89" spans="1:7" ht="26.4">
      <c r="A89" s="209" t="s">
        <v>200</v>
      </c>
      <c r="B89" s="164" t="s">
        <v>199</v>
      </c>
      <c r="C89" s="164">
        <v>300</v>
      </c>
      <c r="D89" s="163"/>
      <c r="E89" s="147">
        <v>0</v>
      </c>
      <c r="F89" s="147">
        <v>0</v>
      </c>
      <c r="G89" s="147">
        <v>0</v>
      </c>
    </row>
    <row r="90" spans="1:7" ht="93">
      <c r="A90" s="202" t="s">
        <v>202</v>
      </c>
      <c r="B90" s="136" t="s">
        <v>201</v>
      </c>
      <c r="C90" s="136"/>
      <c r="D90" s="137"/>
      <c r="E90" s="138">
        <f t="shared" ref="E90:G94" si="33">SUM(E91)</f>
        <v>305</v>
      </c>
      <c r="F90" s="138">
        <f t="shared" si="33"/>
        <v>0</v>
      </c>
      <c r="G90" s="138">
        <f t="shared" si="33"/>
        <v>0</v>
      </c>
    </row>
    <row r="91" spans="1:7" ht="27">
      <c r="A91" s="197" t="s">
        <v>149</v>
      </c>
      <c r="B91" s="139" t="s">
        <v>203</v>
      </c>
      <c r="C91" s="136"/>
      <c r="D91" s="137"/>
      <c r="E91" s="138">
        <f t="shared" si="33"/>
        <v>305</v>
      </c>
      <c r="F91" s="138">
        <f t="shared" si="33"/>
        <v>0</v>
      </c>
      <c r="G91" s="138">
        <f t="shared" si="33"/>
        <v>0</v>
      </c>
    </row>
    <row r="92" spans="1:7" ht="52.8">
      <c r="A92" s="208" t="s">
        <v>337</v>
      </c>
      <c r="B92" s="139" t="s">
        <v>204</v>
      </c>
      <c r="C92" s="139"/>
      <c r="D92" s="140"/>
      <c r="E92" s="138">
        <f t="shared" si="33"/>
        <v>305</v>
      </c>
      <c r="F92" s="138">
        <f t="shared" si="33"/>
        <v>0</v>
      </c>
      <c r="G92" s="138">
        <f t="shared" si="33"/>
        <v>0</v>
      </c>
    </row>
    <row r="93" spans="1:7" ht="52.8">
      <c r="A93" s="192" t="s">
        <v>338</v>
      </c>
      <c r="B93" s="139" t="s">
        <v>339</v>
      </c>
      <c r="C93" s="141"/>
      <c r="D93" s="142"/>
      <c r="E93" s="138">
        <f t="shared" si="33"/>
        <v>305</v>
      </c>
      <c r="F93" s="138">
        <f t="shared" si="33"/>
        <v>0</v>
      </c>
      <c r="G93" s="138">
        <f t="shared" si="33"/>
        <v>0</v>
      </c>
    </row>
    <row r="94" spans="1:7" ht="26.4">
      <c r="A94" s="192" t="s">
        <v>321</v>
      </c>
      <c r="B94" s="139" t="s">
        <v>339</v>
      </c>
      <c r="C94" s="141"/>
      <c r="D94" s="142"/>
      <c r="E94" s="138">
        <f t="shared" si="33"/>
        <v>305</v>
      </c>
      <c r="F94" s="138">
        <f t="shared" si="33"/>
        <v>0</v>
      </c>
      <c r="G94" s="138">
        <f t="shared" si="33"/>
        <v>0</v>
      </c>
    </row>
    <row r="95" spans="1:7" ht="26.4">
      <c r="A95" s="210" t="s">
        <v>321</v>
      </c>
      <c r="B95" s="141" t="s">
        <v>339</v>
      </c>
      <c r="C95" s="141">
        <v>200</v>
      </c>
      <c r="D95" s="142" t="s">
        <v>120</v>
      </c>
      <c r="E95" s="148">
        <v>305</v>
      </c>
      <c r="F95" s="148">
        <v>0</v>
      </c>
      <c r="G95" s="148">
        <v>0</v>
      </c>
    </row>
    <row r="96" spans="1:7" ht="132">
      <c r="A96" s="208" t="s">
        <v>297</v>
      </c>
      <c r="B96" s="165" t="s">
        <v>294</v>
      </c>
      <c r="C96" s="141"/>
      <c r="D96" s="142"/>
      <c r="E96" s="161">
        <f t="shared" ref="E96:G100" si="34">E97</f>
        <v>20</v>
      </c>
      <c r="F96" s="161">
        <f t="shared" si="34"/>
        <v>0</v>
      </c>
      <c r="G96" s="161">
        <f t="shared" si="34"/>
        <v>0</v>
      </c>
    </row>
    <row r="97" spans="1:7">
      <c r="A97" s="211" t="s">
        <v>341</v>
      </c>
      <c r="B97" s="166" t="s">
        <v>295</v>
      </c>
      <c r="C97" s="141"/>
      <c r="D97" s="142"/>
      <c r="E97" s="161">
        <f t="shared" si="34"/>
        <v>20</v>
      </c>
      <c r="F97" s="161">
        <f t="shared" si="34"/>
        <v>0</v>
      </c>
      <c r="G97" s="161">
        <f t="shared" si="34"/>
        <v>0</v>
      </c>
    </row>
    <row r="98" spans="1:7" ht="118.8">
      <c r="A98" s="212" t="s">
        <v>366</v>
      </c>
      <c r="B98" s="167" t="s">
        <v>296</v>
      </c>
      <c r="C98" s="141"/>
      <c r="D98" s="142"/>
      <c r="E98" s="161">
        <f t="shared" si="34"/>
        <v>20</v>
      </c>
      <c r="F98" s="161">
        <f t="shared" si="34"/>
        <v>0</v>
      </c>
      <c r="G98" s="161">
        <f t="shared" si="34"/>
        <v>0</v>
      </c>
    </row>
    <row r="99" spans="1:7" ht="52.8">
      <c r="A99" s="213" t="s">
        <v>367</v>
      </c>
      <c r="B99" s="167" t="s">
        <v>298</v>
      </c>
      <c r="C99" s="141"/>
      <c r="D99" s="142"/>
      <c r="E99" s="161">
        <f t="shared" si="34"/>
        <v>20</v>
      </c>
      <c r="F99" s="161">
        <f t="shared" si="34"/>
        <v>0</v>
      </c>
      <c r="G99" s="161">
        <f t="shared" si="34"/>
        <v>0</v>
      </c>
    </row>
    <row r="100" spans="1:7" ht="26.4">
      <c r="A100" s="214" t="s">
        <v>321</v>
      </c>
      <c r="B100" s="167" t="s">
        <v>298</v>
      </c>
      <c r="C100" s="141"/>
      <c r="D100" s="142"/>
      <c r="E100" s="161">
        <f t="shared" si="34"/>
        <v>20</v>
      </c>
      <c r="F100" s="161">
        <f t="shared" si="34"/>
        <v>0</v>
      </c>
      <c r="G100" s="161">
        <f t="shared" si="34"/>
        <v>0</v>
      </c>
    </row>
    <row r="101" spans="1:7" ht="26.4">
      <c r="A101" s="215" t="s">
        <v>321</v>
      </c>
      <c r="B101" s="168" t="s">
        <v>298</v>
      </c>
      <c r="C101" s="141">
        <v>200</v>
      </c>
      <c r="D101" s="142" t="s">
        <v>122</v>
      </c>
      <c r="E101" s="148">
        <v>20</v>
      </c>
      <c r="F101" s="148">
        <v>0</v>
      </c>
      <c r="G101" s="148">
        <v>0</v>
      </c>
    </row>
    <row r="102" spans="1:7" ht="118.8">
      <c r="A102" s="192" t="s">
        <v>383</v>
      </c>
      <c r="B102" s="167" t="s">
        <v>289</v>
      </c>
      <c r="C102" s="141"/>
      <c r="D102" s="142"/>
      <c r="E102" s="161">
        <f t="shared" ref="E102:G106" si="35">E103</f>
        <v>47.4</v>
      </c>
      <c r="F102" s="161">
        <f t="shared" si="35"/>
        <v>0</v>
      </c>
      <c r="G102" s="161">
        <f t="shared" si="35"/>
        <v>0</v>
      </c>
    </row>
    <row r="103" spans="1:7" ht="26.4">
      <c r="A103" s="192" t="s">
        <v>149</v>
      </c>
      <c r="B103" s="169" t="s">
        <v>290</v>
      </c>
      <c r="C103" s="141"/>
      <c r="D103" s="142"/>
      <c r="E103" s="161">
        <f t="shared" si="35"/>
        <v>47.4</v>
      </c>
      <c r="F103" s="161">
        <f t="shared" si="35"/>
        <v>0</v>
      </c>
      <c r="G103" s="161">
        <f t="shared" si="35"/>
        <v>0</v>
      </c>
    </row>
    <row r="104" spans="1:7" ht="66">
      <c r="A104" s="192" t="s">
        <v>329</v>
      </c>
      <c r="B104" s="170" t="s">
        <v>291</v>
      </c>
      <c r="C104" s="141"/>
      <c r="D104" s="142"/>
      <c r="E104" s="161">
        <f t="shared" si="35"/>
        <v>47.4</v>
      </c>
      <c r="F104" s="161">
        <f t="shared" si="35"/>
        <v>0</v>
      </c>
      <c r="G104" s="161">
        <f t="shared" si="35"/>
        <v>0</v>
      </c>
    </row>
    <row r="105" spans="1:7" ht="39.6">
      <c r="A105" s="192" t="s">
        <v>351</v>
      </c>
      <c r="B105" s="170" t="s">
        <v>292</v>
      </c>
      <c r="C105" s="141"/>
      <c r="D105" s="142"/>
      <c r="E105" s="161">
        <f t="shared" si="35"/>
        <v>47.4</v>
      </c>
      <c r="F105" s="161">
        <f t="shared" si="35"/>
        <v>0</v>
      </c>
      <c r="G105" s="161">
        <f t="shared" si="35"/>
        <v>0</v>
      </c>
    </row>
    <row r="106" spans="1:7" ht="26.4">
      <c r="A106" s="192" t="s">
        <v>321</v>
      </c>
      <c r="B106" s="170" t="s">
        <v>292</v>
      </c>
      <c r="C106" s="141"/>
      <c r="D106" s="142"/>
      <c r="E106" s="161">
        <f t="shared" si="35"/>
        <v>47.4</v>
      </c>
      <c r="F106" s="161">
        <f t="shared" si="35"/>
        <v>0</v>
      </c>
      <c r="G106" s="161">
        <f t="shared" si="35"/>
        <v>0</v>
      </c>
    </row>
    <row r="107" spans="1:7" ht="145.19999999999999">
      <c r="A107" s="216" t="s">
        <v>384</v>
      </c>
      <c r="B107" s="154" t="s">
        <v>292</v>
      </c>
      <c r="C107" s="141">
        <v>200</v>
      </c>
      <c r="D107" s="142" t="s">
        <v>122</v>
      </c>
      <c r="E107" s="148">
        <v>47.4</v>
      </c>
      <c r="F107" s="148">
        <v>0</v>
      </c>
      <c r="G107" s="148">
        <v>0</v>
      </c>
    </row>
    <row r="108" spans="1:7" ht="106.2">
      <c r="A108" s="217" t="s">
        <v>303</v>
      </c>
      <c r="B108" s="111" t="s">
        <v>300</v>
      </c>
      <c r="C108" s="141"/>
      <c r="D108" s="142"/>
      <c r="E108" s="161">
        <f t="shared" ref="E108:G112" si="36">E109</f>
        <v>800</v>
      </c>
      <c r="F108" s="161">
        <f t="shared" si="36"/>
        <v>1000</v>
      </c>
      <c r="G108" s="161">
        <f t="shared" si="36"/>
        <v>1500</v>
      </c>
    </row>
    <row r="109" spans="1:7" ht="27">
      <c r="A109" s="196" t="s">
        <v>149</v>
      </c>
      <c r="B109" s="111" t="s">
        <v>301</v>
      </c>
      <c r="C109" s="141"/>
      <c r="D109" s="142"/>
      <c r="E109" s="161">
        <f t="shared" si="36"/>
        <v>800</v>
      </c>
      <c r="F109" s="161">
        <f t="shared" si="36"/>
        <v>1000</v>
      </c>
      <c r="G109" s="161">
        <f t="shared" si="36"/>
        <v>1500</v>
      </c>
    </row>
    <row r="110" spans="1:7" ht="105.6">
      <c r="A110" s="218" t="s">
        <v>304</v>
      </c>
      <c r="B110" s="111" t="s">
        <v>302</v>
      </c>
      <c r="C110" s="141"/>
      <c r="D110" s="142"/>
      <c r="E110" s="161">
        <f t="shared" si="36"/>
        <v>800</v>
      </c>
      <c r="F110" s="161">
        <f t="shared" si="36"/>
        <v>1000</v>
      </c>
      <c r="G110" s="161">
        <f t="shared" si="36"/>
        <v>1500</v>
      </c>
    </row>
    <row r="111" spans="1:7" ht="40.200000000000003">
      <c r="A111" s="196" t="s">
        <v>274</v>
      </c>
      <c r="B111" s="111" t="s">
        <v>299</v>
      </c>
      <c r="C111" s="141"/>
      <c r="D111" s="142"/>
      <c r="E111" s="161">
        <f t="shared" si="36"/>
        <v>800</v>
      </c>
      <c r="F111" s="161">
        <f t="shared" si="36"/>
        <v>1000</v>
      </c>
      <c r="G111" s="161">
        <f t="shared" si="36"/>
        <v>1500</v>
      </c>
    </row>
    <row r="112" spans="1:7" ht="26.4">
      <c r="A112" s="192" t="s">
        <v>321</v>
      </c>
      <c r="B112" s="111" t="s">
        <v>299</v>
      </c>
      <c r="C112" s="141"/>
      <c r="D112" s="142"/>
      <c r="E112" s="161">
        <f t="shared" si="36"/>
        <v>800</v>
      </c>
      <c r="F112" s="161">
        <f t="shared" si="36"/>
        <v>1000</v>
      </c>
      <c r="G112" s="161">
        <f t="shared" si="36"/>
        <v>1500</v>
      </c>
    </row>
    <row r="113" spans="1:7" ht="52.8">
      <c r="A113" s="216" t="s">
        <v>305</v>
      </c>
      <c r="B113" s="112" t="s">
        <v>299</v>
      </c>
      <c r="C113" s="141">
        <v>200</v>
      </c>
      <c r="D113" s="142" t="s">
        <v>122</v>
      </c>
      <c r="E113" s="148">
        <v>800</v>
      </c>
      <c r="F113" s="148">
        <v>1000</v>
      </c>
      <c r="G113" s="148">
        <v>1500</v>
      </c>
    </row>
    <row r="114" spans="1:7" ht="29.4" customHeight="1">
      <c r="A114" s="192" t="s">
        <v>206</v>
      </c>
      <c r="B114" s="136" t="s">
        <v>205</v>
      </c>
      <c r="C114" s="139"/>
      <c r="D114" s="142"/>
      <c r="E114" s="138">
        <f>SUM(E115+E122+E132+E134+E139+E148+E155+E160)</f>
        <v>10541.33</v>
      </c>
      <c r="F114" s="138">
        <f>SUM(F115+F122+F132+F134+F139+F148+F155+F160)</f>
        <v>9368.52</v>
      </c>
      <c r="G114" s="138">
        <f>SUM(G115+G122+G132+G134+G139+G148+G155+G160)</f>
        <v>9653.02</v>
      </c>
    </row>
    <row r="115" spans="1:7" ht="66">
      <c r="A115" s="218" t="s">
        <v>207</v>
      </c>
      <c r="B115" s="136" t="s">
        <v>208</v>
      </c>
      <c r="C115" s="136"/>
      <c r="D115" s="137"/>
      <c r="E115" s="171">
        <f>E116</f>
        <v>1795.1</v>
      </c>
      <c r="F115" s="171">
        <f>F116</f>
        <v>2000</v>
      </c>
      <c r="G115" s="171">
        <f>G116</f>
        <v>2000</v>
      </c>
    </row>
    <row r="116" spans="1:7">
      <c r="A116" s="196" t="s">
        <v>209</v>
      </c>
      <c r="B116" s="139" t="s">
        <v>210</v>
      </c>
      <c r="C116" s="136"/>
      <c r="D116" s="137"/>
      <c r="E116" s="138">
        <f>SUM(E117)</f>
        <v>1795.1</v>
      </c>
      <c r="F116" s="138">
        <f t="shared" ref="F116:G118" si="37">SUM(F117)</f>
        <v>2000</v>
      </c>
      <c r="G116" s="138">
        <f t="shared" si="37"/>
        <v>2000</v>
      </c>
    </row>
    <row r="117" spans="1:7" ht="26.4">
      <c r="A117" s="192" t="s">
        <v>211</v>
      </c>
      <c r="B117" s="139" t="s">
        <v>212</v>
      </c>
      <c r="C117" s="139"/>
      <c r="D117" s="140"/>
      <c r="E117" s="138">
        <f>SUM(E118+E120)</f>
        <v>1795.1</v>
      </c>
      <c r="F117" s="138">
        <f>SUM(F118+F120)</f>
        <v>2000</v>
      </c>
      <c r="G117" s="138">
        <f>SUM(G118+G120)</f>
        <v>2000</v>
      </c>
    </row>
    <row r="118" spans="1:7" ht="39.6">
      <c r="A118" s="192" t="s">
        <v>312</v>
      </c>
      <c r="B118" s="139" t="s">
        <v>212</v>
      </c>
      <c r="C118" s="141"/>
      <c r="D118" s="140"/>
      <c r="E118" s="138">
        <f>SUM(E119)</f>
        <v>1378.8</v>
      </c>
      <c r="F118" s="138">
        <f t="shared" si="37"/>
        <v>1396</v>
      </c>
      <c r="G118" s="138">
        <f t="shared" si="37"/>
        <v>1396</v>
      </c>
    </row>
    <row r="119" spans="1:7" ht="39.6">
      <c r="A119" s="198" t="s">
        <v>313</v>
      </c>
      <c r="B119" s="141" t="s">
        <v>212</v>
      </c>
      <c r="C119" s="141">
        <v>100</v>
      </c>
      <c r="D119" s="142" t="s">
        <v>92</v>
      </c>
      <c r="E119" s="172">
        <v>1378.8</v>
      </c>
      <c r="F119" s="143">
        <v>1396</v>
      </c>
      <c r="G119" s="143">
        <v>1396</v>
      </c>
    </row>
    <row r="120" spans="1:7" ht="79.2">
      <c r="A120" s="192" t="s">
        <v>314</v>
      </c>
      <c r="B120" s="139" t="s">
        <v>212</v>
      </c>
      <c r="C120" s="141"/>
      <c r="D120" s="142"/>
      <c r="E120" s="138">
        <f>E121</f>
        <v>416.3</v>
      </c>
      <c r="F120" s="161">
        <f>F121</f>
        <v>604</v>
      </c>
      <c r="G120" s="161">
        <f>G121</f>
        <v>604</v>
      </c>
    </row>
    <row r="121" spans="1:7" ht="39.6">
      <c r="A121" s="198" t="s">
        <v>313</v>
      </c>
      <c r="B121" s="141" t="s">
        <v>214</v>
      </c>
      <c r="C121" s="141">
        <v>100</v>
      </c>
      <c r="D121" s="142" t="s">
        <v>92</v>
      </c>
      <c r="E121" s="157">
        <v>416.3</v>
      </c>
      <c r="F121" s="144">
        <v>604</v>
      </c>
      <c r="G121" s="144">
        <v>604</v>
      </c>
    </row>
    <row r="122" spans="1:7" ht="26.4">
      <c r="A122" s="192" t="s">
        <v>220</v>
      </c>
      <c r="B122" s="136" t="s">
        <v>215</v>
      </c>
      <c r="C122" s="136"/>
      <c r="D122" s="137"/>
      <c r="E122" s="138">
        <f t="shared" ref="E122:G122" si="38">SUM(E123)</f>
        <v>6335.4</v>
      </c>
      <c r="F122" s="138">
        <f t="shared" si="38"/>
        <v>6335.4</v>
      </c>
      <c r="G122" s="138">
        <f t="shared" si="38"/>
        <v>6335.4</v>
      </c>
    </row>
    <row r="123" spans="1:7">
      <c r="A123" s="197" t="s">
        <v>209</v>
      </c>
      <c r="B123" s="139" t="s">
        <v>216</v>
      </c>
      <c r="C123" s="139"/>
      <c r="D123" s="140"/>
      <c r="E123" s="138">
        <f>SUM(E124)</f>
        <v>6335.4</v>
      </c>
      <c r="F123" s="138">
        <f>SUM(F124)</f>
        <v>6335.4</v>
      </c>
      <c r="G123" s="138">
        <f>SUM(G124)</f>
        <v>6335.4</v>
      </c>
    </row>
    <row r="124" spans="1:7" s="80" customFormat="1" ht="27">
      <c r="A124" s="202" t="s">
        <v>211</v>
      </c>
      <c r="B124" s="136" t="s">
        <v>217</v>
      </c>
      <c r="C124" s="136"/>
      <c r="D124" s="137"/>
      <c r="E124" s="138">
        <f>SUM(E125+E128)</f>
        <v>6335.4</v>
      </c>
      <c r="F124" s="138">
        <f>SUM(F125+F128)</f>
        <v>6335.4</v>
      </c>
      <c r="G124" s="138">
        <f>SUM(G125+G128)</f>
        <v>6335.4</v>
      </c>
    </row>
    <row r="125" spans="1:7" ht="39.6">
      <c r="A125" s="192" t="s">
        <v>312</v>
      </c>
      <c r="B125" s="136" t="s">
        <v>217</v>
      </c>
      <c r="C125" s="164"/>
      <c r="D125" s="163"/>
      <c r="E125" s="173">
        <f>SUM(E126+E127)</f>
        <v>4866</v>
      </c>
      <c r="F125" s="173">
        <f>SUM(F126+F127)</f>
        <v>4866</v>
      </c>
      <c r="G125" s="173">
        <f t="shared" ref="G125" si="39">SUM(G126+G127)</f>
        <v>4866</v>
      </c>
    </row>
    <row r="126" spans="1:7" ht="39.6">
      <c r="A126" s="198" t="s">
        <v>313</v>
      </c>
      <c r="B126" s="164" t="s">
        <v>217</v>
      </c>
      <c r="C126" s="164">
        <v>100</v>
      </c>
      <c r="E126" s="172">
        <v>2721.6</v>
      </c>
      <c r="F126" s="172">
        <v>2721.6</v>
      </c>
      <c r="G126" s="172">
        <v>2721.6</v>
      </c>
    </row>
    <row r="127" spans="1:7" ht="52.8">
      <c r="A127" s="198" t="s">
        <v>311</v>
      </c>
      <c r="B127" s="164" t="s">
        <v>217</v>
      </c>
      <c r="C127" s="164">
        <v>100</v>
      </c>
      <c r="D127" s="163" t="s">
        <v>92</v>
      </c>
      <c r="E127" s="172">
        <v>2144.4</v>
      </c>
      <c r="F127" s="172">
        <v>2144.4</v>
      </c>
      <c r="G127" s="172">
        <v>2144.4</v>
      </c>
    </row>
    <row r="128" spans="1:7" ht="79.2">
      <c r="A128" s="192" t="s">
        <v>314</v>
      </c>
      <c r="B128" s="136" t="s">
        <v>205</v>
      </c>
      <c r="C128" s="136"/>
      <c r="D128" s="137"/>
      <c r="E128" s="138">
        <f>SUM(E129)</f>
        <v>1469.4</v>
      </c>
      <c r="F128" s="138">
        <f>SUM(F129)</f>
        <v>1469.4</v>
      </c>
      <c r="G128" s="138">
        <f>SUM(G129)</f>
        <v>1469.4</v>
      </c>
    </row>
    <row r="129" spans="1:7" s="80" customFormat="1" ht="39.6">
      <c r="A129" s="219" t="s">
        <v>313</v>
      </c>
      <c r="B129" s="139" t="s">
        <v>217</v>
      </c>
      <c r="C129" s="139"/>
      <c r="D129" s="174"/>
      <c r="E129" s="173">
        <f>E131+E130</f>
        <v>1469.4</v>
      </c>
      <c r="F129" s="173">
        <f t="shared" ref="F129:G129" si="40">F131+F130</f>
        <v>1469.4</v>
      </c>
      <c r="G129" s="173">
        <f t="shared" si="40"/>
        <v>1469.4</v>
      </c>
    </row>
    <row r="130" spans="1:7" ht="52.8">
      <c r="A130" s="198" t="s">
        <v>311</v>
      </c>
      <c r="B130" s="141" t="s">
        <v>219</v>
      </c>
      <c r="C130" s="141">
        <v>100</v>
      </c>
      <c r="D130" s="142"/>
      <c r="E130" s="172">
        <v>821.88</v>
      </c>
      <c r="F130" s="172">
        <v>821.88</v>
      </c>
      <c r="G130" s="172">
        <v>821.88</v>
      </c>
    </row>
    <row r="131" spans="1:7" ht="40.200000000000003">
      <c r="A131" s="220" t="s">
        <v>213</v>
      </c>
      <c r="B131" s="141" t="s">
        <v>219</v>
      </c>
      <c r="C131" s="141">
        <v>100</v>
      </c>
      <c r="D131" s="142" t="s">
        <v>92</v>
      </c>
      <c r="E131" s="172">
        <v>647.52</v>
      </c>
      <c r="F131" s="172">
        <v>647.52</v>
      </c>
      <c r="G131" s="172">
        <v>647.52</v>
      </c>
    </row>
    <row r="132" spans="1:7" s="105" customFormat="1" ht="26.4">
      <c r="A132" s="221" t="s">
        <v>321</v>
      </c>
      <c r="B132" s="114" t="s">
        <v>217</v>
      </c>
      <c r="C132" s="164"/>
      <c r="D132" s="163"/>
      <c r="E132" s="173">
        <f>E133</f>
        <v>1568</v>
      </c>
      <c r="F132" s="173">
        <f>F133</f>
        <v>784.6</v>
      </c>
      <c r="G132" s="173">
        <f>G133</f>
        <v>1069.0999999999999</v>
      </c>
    </row>
    <row r="133" spans="1:7" s="105" customFormat="1" ht="52.8">
      <c r="A133" s="222" t="s">
        <v>311</v>
      </c>
      <c r="B133" s="113" t="s">
        <v>217</v>
      </c>
      <c r="C133" s="164">
        <v>200</v>
      </c>
      <c r="D133" s="163" t="s">
        <v>92</v>
      </c>
      <c r="E133" s="172">
        <v>1568</v>
      </c>
      <c r="F133" s="157">
        <v>784.6</v>
      </c>
      <c r="G133" s="172">
        <v>1069.0999999999999</v>
      </c>
    </row>
    <row r="134" spans="1:7" ht="24.6" customHeight="1">
      <c r="A134" s="196" t="s">
        <v>206</v>
      </c>
      <c r="B134" s="110" t="s">
        <v>205</v>
      </c>
      <c r="C134" s="141"/>
      <c r="D134" s="142"/>
      <c r="E134" s="138">
        <f t="shared" ref="E134:G139" si="41">SUM(E135)</f>
        <v>185</v>
      </c>
      <c r="F134" s="138">
        <f t="shared" si="41"/>
        <v>185</v>
      </c>
      <c r="G134" s="138">
        <f t="shared" si="41"/>
        <v>185</v>
      </c>
    </row>
    <row r="135" spans="1:7" ht="26.4">
      <c r="A135" s="218" t="s">
        <v>220</v>
      </c>
      <c r="B135" s="111" t="s">
        <v>215</v>
      </c>
      <c r="C135" s="141"/>
      <c r="D135" s="142"/>
      <c r="E135" s="138">
        <f t="shared" si="41"/>
        <v>185</v>
      </c>
      <c r="F135" s="138">
        <f t="shared" si="41"/>
        <v>185</v>
      </c>
      <c r="G135" s="138">
        <f t="shared" si="41"/>
        <v>185</v>
      </c>
    </row>
    <row r="136" spans="1:7">
      <c r="A136" s="196" t="s">
        <v>209</v>
      </c>
      <c r="B136" s="111" t="s">
        <v>216</v>
      </c>
      <c r="C136" s="139"/>
      <c r="D136" s="140"/>
      <c r="E136" s="138">
        <f t="shared" si="41"/>
        <v>185</v>
      </c>
      <c r="F136" s="138">
        <f t="shared" si="41"/>
        <v>185</v>
      </c>
      <c r="G136" s="138">
        <f t="shared" si="41"/>
        <v>185</v>
      </c>
    </row>
    <row r="137" spans="1:7" ht="26.4">
      <c r="A137" s="218" t="s">
        <v>211</v>
      </c>
      <c r="B137" s="111" t="s">
        <v>217</v>
      </c>
      <c r="C137" s="141"/>
      <c r="D137" s="142"/>
      <c r="E137" s="147">
        <f t="shared" si="41"/>
        <v>185</v>
      </c>
      <c r="F137" s="147">
        <f t="shared" si="41"/>
        <v>185</v>
      </c>
      <c r="G137" s="147">
        <f t="shared" si="41"/>
        <v>185</v>
      </c>
    </row>
    <row r="138" spans="1:7" ht="52.8">
      <c r="A138" s="198" t="s">
        <v>311</v>
      </c>
      <c r="B138" s="112" t="s">
        <v>217</v>
      </c>
      <c r="C138" s="141">
        <v>200</v>
      </c>
      <c r="D138" s="142" t="s">
        <v>90</v>
      </c>
      <c r="E138" s="147">
        <v>185</v>
      </c>
      <c r="F138" s="147">
        <v>185</v>
      </c>
      <c r="G138" s="147">
        <v>185</v>
      </c>
    </row>
    <row r="139" spans="1:7" s="105" customFormat="1" ht="27.6" customHeight="1">
      <c r="A139" s="204" t="s">
        <v>206</v>
      </c>
      <c r="B139" s="152" t="s">
        <v>205</v>
      </c>
      <c r="C139" s="164"/>
      <c r="D139" s="175"/>
      <c r="E139" s="138">
        <f>SUM(E140)</f>
        <v>294.31</v>
      </c>
      <c r="F139" s="138">
        <f t="shared" si="41"/>
        <v>0</v>
      </c>
      <c r="G139" s="138">
        <f t="shared" si="41"/>
        <v>0</v>
      </c>
    </row>
    <row r="140" spans="1:7" ht="26.4">
      <c r="A140" s="200" t="s">
        <v>222</v>
      </c>
      <c r="B140" s="114" t="s">
        <v>215</v>
      </c>
      <c r="C140" s="141"/>
      <c r="D140" s="142"/>
      <c r="E140" s="173">
        <f>SUM(E141)</f>
        <v>294.31</v>
      </c>
      <c r="F140" s="173">
        <f>SUM(F141)</f>
        <v>0</v>
      </c>
      <c r="G140" s="173">
        <f>SUM(G141)</f>
        <v>0</v>
      </c>
    </row>
    <row r="141" spans="1:7">
      <c r="A141" s="204" t="s">
        <v>209</v>
      </c>
      <c r="B141" s="114" t="s">
        <v>216</v>
      </c>
      <c r="C141" s="141"/>
      <c r="D141" s="142"/>
      <c r="E141" s="173">
        <f>SUM(E142+E145)</f>
        <v>294.31</v>
      </c>
      <c r="F141" s="173">
        <f>SUM(F142+F145)</f>
        <v>0</v>
      </c>
      <c r="G141" s="173">
        <f>SUM(G142+G145)</f>
        <v>0</v>
      </c>
    </row>
    <row r="142" spans="1:7" s="105" customFormat="1" ht="60" customHeight="1">
      <c r="A142" s="200" t="s">
        <v>249</v>
      </c>
      <c r="B142" s="114" t="s">
        <v>223</v>
      </c>
      <c r="C142" s="136"/>
      <c r="D142" s="137"/>
      <c r="E142" s="173">
        <f>SUM(E144)</f>
        <v>251.31</v>
      </c>
      <c r="F142" s="173">
        <f>SUM(F144)</f>
        <v>0</v>
      </c>
      <c r="G142" s="173">
        <f>SUM(G144)</f>
        <v>0</v>
      </c>
    </row>
    <row r="143" spans="1:7" ht="18" customHeight="1">
      <c r="A143" s="192" t="s">
        <v>315</v>
      </c>
      <c r="B143" s="114" t="s">
        <v>223</v>
      </c>
      <c r="C143" s="141"/>
      <c r="D143" s="142"/>
      <c r="E143" s="173">
        <f>E144</f>
        <v>251.31</v>
      </c>
      <c r="F143" s="173">
        <f t="shared" ref="F143:G143" si="42">F144</f>
        <v>0</v>
      </c>
      <c r="G143" s="173">
        <f t="shared" si="42"/>
        <v>0</v>
      </c>
    </row>
    <row r="144" spans="1:7" ht="66">
      <c r="A144" s="198" t="s">
        <v>316</v>
      </c>
      <c r="B144" s="113" t="s">
        <v>223</v>
      </c>
      <c r="C144" s="141">
        <v>500</v>
      </c>
      <c r="D144" s="142" t="s">
        <v>94</v>
      </c>
      <c r="E144" s="172">
        <v>251.31</v>
      </c>
      <c r="F144" s="144">
        <v>0</v>
      </c>
      <c r="G144" s="172">
        <f t="shared" ref="G144" si="43">SUM(G145)</f>
        <v>0</v>
      </c>
    </row>
    <row r="145" spans="1:7" ht="79.2">
      <c r="A145" s="200" t="s">
        <v>224</v>
      </c>
      <c r="B145" s="114" t="s">
        <v>225</v>
      </c>
      <c r="C145" s="141"/>
      <c r="E145" s="173">
        <f t="shared" ref="E145:G145" si="44">SUM(E147)</f>
        <v>43</v>
      </c>
      <c r="F145" s="173">
        <f t="shared" si="44"/>
        <v>0</v>
      </c>
      <c r="G145" s="173">
        <f t="shared" si="44"/>
        <v>0</v>
      </c>
    </row>
    <row r="146" spans="1:7" ht="26.4">
      <c r="A146" s="192" t="s">
        <v>315</v>
      </c>
      <c r="B146" s="114" t="s">
        <v>225</v>
      </c>
      <c r="C146" s="141"/>
      <c r="D146" s="142"/>
      <c r="E146" s="176">
        <f>E147</f>
        <v>43</v>
      </c>
      <c r="F146" s="176">
        <f t="shared" ref="F146:G146" si="45">F147</f>
        <v>0</v>
      </c>
      <c r="G146" s="177">
        <f t="shared" si="45"/>
        <v>0</v>
      </c>
    </row>
    <row r="147" spans="1:7" ht="66">
      <c r="A147" s="198" t="s">
        <v>316</v>
      </c>
      <c r="B147" s="113" t="s">
        <v>225</v>
      </c>
      <c r="C147" s="141">
        <v>500</v>
      </c>
      <c r="D147" s="142" t="s">
        <v>94</v>
      </c>
      <c r="E147" s="172">
        <v>43</v>
      </c>
      <c r="F147" s="178">
        <v>0</v>
      </c>
      <c r="G147" s="179">
        <v>0</v>
      </c>
    </row>
    <row r="148" spans="1:7" s="105" customFormat="1" ht="23.4" customHeight="1">
      <c r="A148" s="223" t="s">
        <v>206</v>
      </c>
      <c r="B148" s="67" t="s">
        <v>205</v>
      </c>
      <c r="C148" s="164"/>
      <c r="D148" s="163"/>
      <c r="E148" s="138">
        <f>SUM(E149)</f>
        <v>3.52</v>
      </c>
      <c r="F148" s="138">
        <f t="shared" ref="E148:G153" si="46">SUM(F149)</f>
        <v>3.52</v>
      </c>
      <c r="G148" s="138">
        <f t="shared" si="46"/>
        <v>3.52</v>
      </c>
    </row>
    <row r="149" spans="1:7" ht="26.4">
      <c r="A149" s="192" t="s">
        <v>220</v>
      </c>
      <c r="B149" s="159" t="s">
        <v>215</v>
      </c>
      <c r="C149" s="141"/>
      <c r="D149" s="142"/>
      <c r="E149" s="138">
        <f t="shared" si="46"/>
        <v>3.52</v>
      </c>
      <c r="F149" s="138">
        <f t="shared" si="46"/>
        <v>3.52</v>
      </c>
      <c r="G149" s="138">
        <f t="shared" si="46"/>
        <v>3.52</v>
      </c>
    </row>
    <row r="150" spans="1:7">
      <c r="A150" s="192" t="s">
        <v>209</v>
      </c>
      <c r="B150" s="159" t="s">
        <v>216</v>
      </c>
      <c r="C150" s="141"/>
      <c r="D150" s="142"/>
      <c r="E150" s="138">
        <f t="shared" si="46"/>
        <v>3.52</v>
      </c>
      <c r="F150" s="138">
        <f t="shared" si="46"/>
        <v>3.52</v>
      </c>
      <c r="G150" s="138">
        <f t="shared" si="46"/>
        <v>3.52</v>
      </c>
    </row>
    <row r="151" spans="1:7" ht="118.8">
      <c r="A151" s="192" t="s">
        <v>226</v>
      </c>
      <c r="B151" s="139" t="s">
        <v>227</v>
      </c>
      <c r="C151" s="141"/>
      <c r="D151" s="142"/>
      <c r="E151" s="138">
        <f t="shared" si="46"/>
        <v>3.52</v>
      </c>
      <c r="F151" s="138">
        <f t="shared" si="46"/>
        <v>3.52</v>
      </c>
      <c r="G151" s="138">
        <f t="shared" si="46"/>
        <v>3.52</v>
      </c>
    </row>
    <row r="152" spans="1:7" ht="26.4">
      <c r="A152" s="192" t="s">
        <v>321</v>
      </c>
      <c r="B152" s="139" t="s">
        <v>227</v>
      </c>
      <c r="C152" s="141"/>
      <c r="E152" s="138">
        <f t="shared" si="46"/>
        <v>3.52</v>
      </c>
      <c r="F152" s="138">
        <f t="shared" si="46"/>
        <v>3.52</v>
      </c>
      <c r="G152" s="138">
        <f t="shared" si="46"/>
        <v>3.52</v>
      </c>
    </row>
    <row r="153" spans="1:7" ht="52.8">
      <c r="A153" s="198" t="s">
        <v>311</v>
      </c>
      <c r="B153" s="139" t="s">
        <v>227</v>
      </c>
      <c r="C153" s="141"/>
      <c r="D153" s="142"/>
      <c r="E153" s="138">
        <f t="shared" si="46"/>
        <v>3.52</v>
      </c>
      <c r="F153" s="138">
        <f t="shared" si="46"/>
        <v>3.52</v>
      </c>
      <c r="G153" s="138">
        <f t="shared" si="46"/>
        <v>3.52</v>
      </c>
    </row>
    <row r="154" spans="1:7" ht="52.8">
      <c r="A154" s="224" t="s">
        <v>228</v>
      </c>
      <c r="B154" s="141" t="s">
        <v>227</v>
      </c>
      <c r="C154" s="141">
        <v>200</v>
      </c>
      <c r="D154" s="142" t="s">
        <v>98</v>
      </c>
      <c r="E154" s="148">
        <v>3.52</v>
      </c>
      <c r="F154" s="148">
        <v>3.52</v>
      </c>
      <c r="G154" s="148">
        <v>3.52</v>
      </c>
    </row>
    <row r="155" spans="1:7" ht="27">
      <c r="A155" s="196" t="s">
        <v>251</v>
      </c>
      <c r="B155" s="110" t="s">
        <v>229</v>
      </c>
      <c r="C155" s="141"/>
      <c r="D155" s="142"/>
      <c r="E155" s="161">
        <f>E156</f>
        <v>60</v>
      </c>
      <c r="F155" s="161">
        <f t="shared" ref="F155:G157" si="47">F156</f>
        <v>60</v>
      </c>
      <c r="G155" s="180">
        <f t="shared" si="47"/>
        <v>60</v>
      </c>
    </row>
    <row r="156" spans="1:7" ht="27" customHeight="1">
      <c r="A156" s="196" t="s">
        <v>252</v>
      </c>
      <c r="B156" s="110" t="s">
        <v>230</v>
      </c>
      <c r="C156" s="136"/>
      <c r="D156" s="137"/>
      <c r="E156" s="181">
        <f>E157</f>
        <v>60</v>
      </c>
      <c r="F156" s="181">
        <f t="shared" si="47"/>
        <v>60</v>
      </c>
      <c r="G156" s="181">
        <f t="shared" si="47"/>
        <v>60</v>
      </c>
    </row>
    <row r="157" spans="1:7" ht="66">
      <c r="A157" s="192" t="s">
        <v>319</v>
      </c>
      <c r="B157" s="111" t="s">
        <v>234</v>
      </c>
      <c r="C157" s="136"/>
      <c r="D157" s="137"/>
      <c r="E157" s="181">
        <f>E158</f>
        <v>60</v>
      </c>
      <c r="F157" s="181">
        <f t="shared" si="47"/>
        <v>60</v>
      </c>
      <c r="G157" s="181">
        <f t="shared" si="47"/>
        <v>60</v>
      </c>
    </row>
    <row r="158" spans="1:7">
      <c r="A158" s="192" t="s">
        <v>318</v>
      </c>
      <c r="B158" s="111" t="s">
        <v>234</v>
      </c>
      <c r="C158" s="136"/>
      <c r="D158" s="137"/>
      <c r="E158" s="149">
        <f>SUM(E159)</f>
        <v>60</v>
      </c>
      <c r="F158" s="181">
        <f>F159</f>
        <v>60</v>
      </c>
      <c r="G158" s="149">
        <f t="shared" ref="G158" si="48">SUM(G159)</f>
        <v>60</v>
      </c>
    </row>
    <row r="159" spans="1:7" ht="26.4">
      <c r="A159" s="198" t="s">
        <v>317</v>
      </c>
      <c r="B159" s="112" t="s">
        <v>234</v>
      </c>
      <c r="C159" s="141">
        <v>800</v>
      </c>
      <c r="D159" s="142" t="s">
        <v>96</v>
      </c>
      <c r="E159" s="143">
        <v>60</v>
      </c>
      <c r="F159" s="144">
        <v>60</v>
      </c>
      <c r="G159" s="143">
        <v>60</v>
      </c>
    </row>
    <row r="160" spans="1:7" s="85" customFormat="1" ht="40.200000000000003">
      <c r="A160" s="196" t="s">
        <v>235</v>
      </c>
      <c r="B160" s="110" t="s">
        <v>229</v>
      </c>
      <c r="C160" s="610"/>
      <c r="D160" s="611"/>
      <c r="E160" s="182">
        <f>SUM(E161)</f>
        <v>300</v>
      </c>
      <c r="F160" s="182">
        <f t="shared" ref="F160:G160" si="49">SUM(F161)</f>
        <v>0</v>
      </c>
      <c r="G160" s="182">
        <f t="shared" si="49"/>
        <v>0</v>
      </c>
    </row>
    <row r="161" spans="1:7">
      <c r="A161" s="192" t="s">
        <v>209</v>
      </c>
      <c r="B161" s="152" t="s">
        <v>230</v>
      </c>
      <c r="C161" s="141"/>
      <c r="D161" s="142"/>
      <c r="E161" s="182">
        <f>E162</f>
        <v>300</v>
      </c>
      <c r="F161" s="182">
        <f t="shared" ref="F161:G161" si="50">F162</f>
        <v>0</v>
      </c>
      <c r="G161" s="182">
        <f t="shared" si="50"/>
        <v>0</v>
      </c>
    </row>
    <row r="162" spans="1:7">
      <c r="A162" s="204" t="s">
        <v>209</v>
      </c>
      <c r="B162" s="152" t="s">
        <v>231</v>
      </c>
      <c r="C162" s="141"/>
      <c r="D162" s="142"/>
      <c r="E162" s="182">
        <f>SUM(E163+E167)</f>
        <v>300</v>
      </c>
      <c r="F162" s="173">
        <f>SUM(F163)</f>
        <v>0</v>
      </c>
      <c r="G162" s="182">
        <f t="shared" ref="G162" si="51">SUM(G163+G167)</f>
        <v>0</v>
      </c>
    </row>
    <row r="163" spans="1:7" ht="26.4">
      <c r="A163" s="192" t="s">
        <v>323</v>
      </c>
      <c r="B163" s="114" t="s">
        <v>280</v>
      </c>
      <c r="C163" s="141"/>
      <c r="E163" s="173">
        <f>SUM(E164)</f>
        <v>300</v>
      </c>
      <c r="F163" s="173">
        <f t="shared" ref="F163:G163" si="52">SUM(F164)</f>
        <v>0</v>
      </c>
      <c r="G163" s="173">
        <f t="shared" si="52"/>
        <v>0</v>
      </c>
    </row>
    <row r="164" spans="1:7" ht="26.4">
      <c r="A164" s="192" t="s">
        <v>321</v>
      </c>
      <c r="B164" s="114" t="s">
        <v>233</v>
      </c>
      <c r="C164" s="139"/>
      <c r="D164" s="140"/>
      <c r="E164" s="173">
        <f>E165</f>
        <v>300</v>
      </c>
      <c r="F164" s="173">
        <f t="shared" ref="F164:G164" si="53">F165</f>
        <v>0</v>
      </c>
      <c r="G164" s="173">
        <f t="shared" si="53"/>
        <v>0</v>
      </c>
    </row>
    <row r="165" spans="1:7" s="85" customFormat="1">
      <c r="A165" s="609" t="s">
        <v>322</v>
      </c>
      <c r="B165" s="155" t="s">
        <v>233</v>
      </c>
      <c r="C165" s="141">
        <v>200</v>
      </c>
      <c r="D165" s="142"/>
      <c r="E165" s="157">
        <v>300</v>
      </c>
      <c r="F165" s="144">
        <v>0</v>
      </c>
      <c r="G165" s="157">
        <v>0</v>
      </c>
    </row>
    <row r="166" spans="1:7">
      <c r="A166" s="192" t="s">
        <v>324</v>
      </c>
      <c r="B166" s="114" t="s">
        <v>233</v>
      </c>
      <c r="C166" s="141"/>
      <c r="D166" s="140"/>
      <c r="E166" s="173">
        <f>E167</f>
        <v>0</v>
      </c>
      <c r="F166" s="173">
        <f t="shared" ref="F166:G166" si="54">F167</f>
        <v>0</v>
      </c>
      <c r="G166" s="173">
        <f t="shared" si="54"/>
        <v>0</v>
      </c>
    </row>
    <row r="167" spans="1:7">
      <c r="A167" s="198" t="s">
        <v>322</v>
      </c>
      <c r="B167" s="113" t="s">
        <v>233</v>
      </c>
      <c r="C167" s="164">
        <v>800</v>
      </c>
      <c r="D167" s="142" t="s">
        <v>98</v>
      </c>
      <c r="E167" s="172">
        <v>0</v>
      </c>
      <c r="F167" s="144">
        <v>0</v>
      </c>
      <c r="G167" s="172">
        <v>0</v>
      </c>
    </row>
    <row r="168" spans="1:7" s="105" customFormat="1" ht="40.200000000000003">
      <c r="A168" s="204" t="s">
        <v>235</v>
      </c>
      <c r="B168" s="114" t="s">
        <v>229</v>
      </c>
      <c r="C168" s="136"/>
      <c r="D168" s="137"/>
      <c r="E168" s="173">
        <f t="shared" ref="E168:G171" si="55">SUM(E169)</f>
        <v>233.1</v>
      </c>
      <c r="F168" s="182">
        <f t="shared" ref="F168:F170" si="56">F169</f>
        <v>240.8</v>
      </c>
      <c r="G168" s="173">
        <f t="shared" si="55"/>
        <v>0</v>
      </c>
    </row>
    <row r="169" spans="1:7">
      <c r="A169" s="204" t="s">
        <v>209</v>
      </c>
      <c r="B169" s="183" t="s">
        <v>230</v>
      </c>
      <c r="C169" s="136"/>
      <c r="D169" s="137"/>
      <c r="E169" s="149">
        <f t="shared" si="55"/>
        <v>233.1</v>
      </c>
      <c r="F169" s="181">
        <f t="shared" si="56"/>
        <v>240.8</v>
      </c>
      <c r="G169" s="149">
        <f t="shared" si="55"/>
        <v>0</v>
      </c>
    </row>
    <row r="170" spans="1:7">
      <c r="A170" s="204" t="s">
        <v>209</v>
      </c>
      <c r="B170" s="111" t="s">
        <v>231</v>
      </c>
      <c r="C170" s="136"/>
      <c r="D170" s="137"/>
      <c r="E170" s="149">
        <f>SUM(E171)</f>
        <v>233.1</v>
      </c>
      <c r="F170" s="181">
        <f t="shared" si="56"/>
        <v>240.8</v>
      </c>
      <c r="G170" s="149">
        <f t="shared" si="55"/>
        <v>0</v>
      </c>
    </row>
    <row r="171" spans="1:7" ht="53.4">
      <c r="A171" s="196" t="s">
        <v>268</v>
      </c>
      <c r="B171" s="111" t="s">
        <v>236</v>
      </c>
      <c r="C171" s="136"/>
      <c r="D171" s="137"/>
      <c r="E171" s="149">
        <f>SUM(E172)</f>
        <v>233.1</v>
      </c>
      <c r="F171" s="149">
        <f>SUM(F172)</f>
        <v>240.8</v>
      </c>
      <c r="G171" s="149">
        <f t="shared" si="55"/>
        <v>0</v>
      </c>
    </row>
    <row r="172" spans="1:7" ht="39.6">
      <c r="A172" s="192" t="s">
        <v>312</v>
      </c>
      <c r="B172" s="111" t="s">
        <v>236</v>
      </c>
      <c r="C172" s="164"/>
      <c r="E172" s="171">
        <f>E173</f>
        <v>233.1</v>
      </c>
      <c r="F172" s="171">
        <f t="shared" ref="F172:G172" si="57">F173</f>
        <v>240.8</v>
      </c>
      <c r="G172" s="171">
        <f t="shared" si="57"/>
        <v>0</v>
      </c>
    </row>
    <row r="173" spans="1:7">
      <c r="A173" s="198" t="s">
        <v>325</v>
      </c>
      <c r="B173" s="112" t="s">
        <v>236</v>
      </c>
      <c r="C173" s="164">
        <v>100</v>
      </c>
      <c r="D173" s="163" t="s">
        <v>102</v>
      </c>
      <c r="E173" s="143">
        <v>233.1</v>
      </c>
      <c r="F173" s="144">
        <v>240.8</v>
      </c>
      <c r="G173" s="143">
        <v>0</v>
      </c>
    </row>
    <row r="174" spans="1:7" ht="39.6">
      <c r="A174" s="192" t="s">
        <v>235</v>
      </c>
      <c r="B174" s="114" t="s">
        <v>229</v>
      </c>
      <c r="C174" s="155"/>
      <c r="D174" s="156"/>
      <c r="E174" s="149">
        <f t="shared" ref="E174:G177" si="58">E175</f>
        <v>20</v>
      </c>
      <c r="F174" s="149">
        <f t="shared" si="58"/>
        <v>0</v>
      </c>
      <c r="G174" s="149">
        <f t="shared" si="58"/>
        <v>0</v>
      </c>
    </row>
    <row r="175" spans="1:7">
      <c r="A175" s="192" t="s">
        <v>209</v>
      </c>
      <c r="B175" s="183" t="s">
        <v>230</v>
      </c>
      <c r="C175" s="155"/>
      <c r="D175" s="156"/>
      <c r="E175" s="149">
        <f t="shared" si="58"/>
        <v>20</v>
      </c>
      <c r="F175" s="149">
        <f t="shared" si="58"/>
        <v>0</v>
      </c>
      <c r="G175" s="149">
        <f t="shared" si="58"/>
        <v>0</v>
      </c>
    </row>
    <row r="176" spans="1:7">
      <c r="A176" s="192" t="s">
        <v>209</v>
      </c>
      <c r="B176" s="111" t="s">
        <v>231</v>
      </c>
      <c r="C176" s="155"/>
      <c r="D176" s="156"/>
      <c r="E176" s="149">
        <f t="shared" si="58"/>
        <v>20</v>
      </c>
      <c r="F176" s="149">
        <f t="shared" si="58"/>
        <v>0</v>
      </c>
      <c r="G176" s="149">
        <f t="shared" si="58"/>
        <v>0</v>
      </c>
    </row>
    <row r="177" spans="1:7" ht="26.4">
      <c r="A177" s="192" t="s">
        <v>321</v>
      </c>
      <c r="B177" s="111" t="s">
        <v>372</v>
      </c>
      <c r="C177" s="155"/>
      <c r="D177" s="156"/>
      <c r="E177" s="149">
        <f t="shared" si="58"/>
        <v>20</v>
      </c>
      <c r="F177" s="149">
        <f t="shared" si="58"/>
        <v>0</v>
      </c>
      <c r="G177" s="149">
        <f t="shared" si="58"/>
        <v>0</v>
      </c>
    </row>
    <row r="178" spans="1:7" ht="52.8">
      <c r="A178" s="198" t="s">
        <v>327</v>
      </c>
      <c r="B178" s="112" t="s">
        <v>281</v>
      </c>
      <c r="C178" s="155">
        <v>200</v>
      </c>
      <c r="D178" s="156" t="s">
        <v>108</v>
      </c>
      <c r="E178" s="143">
        <v>20</v>
      </c>
      <c r="F178" s="144">
        <f>F180</f>
        <v>0</v>
      </c>
      <c r="G178" s="143">
        <v>0</v>
      </c>
    </row>
    <row r="179" spans="1:7" ht="40.200000000000003">
      <c r="A179" s="196" t="s">
        <v>235</v>
      </c>
      <c r="B179" s="110" t="s">
        <v>229</v>
      </c>
      <c r="C179" s="164"/>
      <c r="D179" s="142"/>
      <c r="E179" s="184">
        <f t="shared" ref="E179:G181" si="59">SUM(E180)</f>
        <v>300</v>
      </c>
      <c r="F179" s="181">
        <f t="shared" ref="F179:F181" si="60">F180</f>
        <v>0</v>
      </c>
      <c r="G179" s="184">
        <f t="shared" si="59"/>
        <v>0</v>
      </c>
    </row>
    <row r="180" spans="1:7">
      <c r="A180" s="218" t="s">
        <v>209</v>
      </c>
      <c r="B180" s="111" t="s">
        <v>230</v>
      </c>
      <c r="C180" s="141"/>
      <c r="D180" s="142"/>
      <c r="E180" s="149">
        <f t="shared" si="59"/>
        <v>300</v>
      </c>
      <c r="F180" s="181">
        <f t="shared" si="60"/>
        <v>0</v>
      </c>
      <c r="G180" s="149">
        <f t="shared" si="59"/>
        <v>0</v>
      </c>
    </row>
    <row r="181" spans="1:7">
      <c r="A181" s="218" t="s">
        <v>209</v>
      </c>
      <c r="B181" s="111" t="s">
        <v>231</v>
      </c>
      <c r="C181" s="141"/>
      <c r="D181" s="142"/>
      <c r="E181" s="149">
        <f t="shared" si="59"/>
        <v>300</v>
      </c>
      <c r="F181" s="181">
        <f t="shared" si="60"/>
        <v>0</v>
      </c>
      <c r="G181" s="149">
        <f t="shared" si="59"/>
        <v>0</v>
      </c>
    </row>
    <row r="182" spans="1:7" ht="40.200000000000003">
      <c r="A182" s="196" t="s">
        <v>258</v>
      </c>
      <c r="B182" s="111" t="s">
        <v>237</v>
      </c>
      <c r="C182" s="141"/>
      <c r="D182" s="142"/>
      <c r="E182" s="149">
        <f>SUM(E183)</f>
        <v>300</v>
      </c>
      <c r="F182" s="149">
        <f>SUM(F183)</f>
        <v>0</v>
      </c>
      <c r="G182" s="149">
        <f>SUM(G183)</f>
        <v>0</v>
      </c>
    </row>
    <row r="183" spans="1:7" ht="26.4">
      <c r="A183" s="192" t="s">
        <v>321</v>
      </c>
      <c r="B183" s="111" t="s">
        <v>237</v>
      </c>
      <c r="D183" s="142"/>
      <c r="E183" s="171">
        <f>E184</f>
        <v>300</v>
      </c>
      <c r="F183" s="171">
        <f t="shared" ref="F183:G183" si="61">F184</f>
        <v>0</v>
      </c>
      <c r="G183" s="171">
        <f t="shared" si="61"/>
        <v>0</v>
      </c>
    </row>
    <row r="184" spans="1:7">
      <c r="A184" s="198" t="s">
        <v>322</v>
      </c>
      <c r="B184" s="112" t="s">
        <v>237</v>
      </c>
      <c r="C184" s="141">
        <v>200</v>
      </c>
      <c r="D184" s="142" t="s">
        <v>114</v>
      </c>
      <c r="E184" s="143">
        <v>300</v>
      </c>
      <c r="F184" s="144">
        <v>0</v>
      </c>
      <c r="G184" s="143">
        <v>0</v>
      </c>
    </row>
    <row r="185" spans="1:7" ht="40.200000000000003">
      <c r="A185" s="196" t="s">
        <v>235</v>
      </c>
      <c r="B185" s="110" t="s">
        <v>229</v>
      </c>
      <c r="C185" s="164"/>
      <c r="D185" s="142"/>
      <c r="E185" s="171">
        <f t="shared" ref="E185:G189" si="62">E186</f>
        <v>500</v>
      </c>
      <c r="F185" s="171">
        <f t="shared" si="62"/>
        <v>0</v>
      </c>
      <c r="G185" s="171">
        <f t="shared" si="62"/>
        <v>0</v>
      </c>
    </row>
    <row r="186" spans="1:7">
      <c r="A186" s="196" t="s">
        <v>209</v>
      </c>
      <c r="B186" s="183" t="s">
        <v>230</v>
      </c>
      <c r="C186" s="141"/>
      <c r="D186" s="142"/>
      <c r="E186" s="171">
        <f t="shared" si="62"/>
        <v>500</v>
      </c>
      <c r="F186" s="171">
        <f t="shared" si="62"/>
        <v>0</v>
      </c>
      <c r="G186" s="171">
        <f t="shared" si="62"/>
        <v>0</v>
      </c>
    </row>
    <row r="187" spans="1:7">
      <c r="A187" s="196" t="s">
        <v>209</v>
      </c>
      <c r="B187" s="183" t="s">
        <v>231</v>
      </c>
      <c r="D187" s="142"/>
      <c r="E187" s="171">
        <f t="shared" si="62"/>
        <v>500</v>
      </c>
      <c r="F187" s="171">
        <f t="shared" si="62"/>
        <v>0</v>
      </c>
      <c r="G187" s="171">
        <f t="shared" si="62"/>
        <v>0</v>
      </c>
    </row>
    <row r="188" spans="1:7" ht="40.200000000000003">
      <c r="A188" s="196" t="s">
        <v>259</v>
      </c>
      <c r="B188" s="111" t="s">
        <v>238</v>
      </c>
      <c r="C188" s="141"/>
      <c r="D188" s="137"/>
      <c r="E188" s="171">
        <f t="shared" si="62"/>
        <v>500</v>
      </c>
      <c r="F188" s="171">
        <f t="shared" si="62"/>
        <v>0</v>
      </c>
      <c r="G188" s="171">
        <f t="shared" si="62"/>
        <v>0</v>
      </c>
    </row>
    <row r="189" spans="1:7" ht="26.4">
      <c r="A189" s="192" t="s">
        <v>321</v>
      </c>
      <c r="B189" s="111" t="s">
        <v>238</v>
      </c>
      <c r="C189" s="136"/>
      <c r="E189" s="171">
        <f t="shared" si="62"/>
        <v>500</v>
      </c>
      <c r="F189" s="171">
        <f t="shared" si="62"/>
        <v>0</v>
      </c>
      <c r="G189" s="171">
        <f t="shared" si="62"/>
        <v>0</v>
      </c>
    </row>
    <row r="190" spans="1:7" ht="26.4">
      <c r="A190" s="198" t="s">
        <v>336</v>
      </c>
      <c r="B190" s="112" t="s">
        <v>238</v>
      </c>
      <c r="C190" s="141">
        <v>200</v>
      </c>
      <c r="D190" s="163" t="s">
        <v>118</v>
      </c>
      <c r="E190" s="143">
        <v>500</v>
      </c>
      <c r="F190" s="144">
        <v>0</v>
      </c>
      <c r="G190" s="143">
        <v>0</v>
      </c>
    </row>
    <row r="191" spans="1:7" ht="40.200000000000003">
      <c r="A191" s="196" t="s">
        <v>235</v>
      </c>
      <c r="B191" s="110" t="s">
        <v>229</v>
      </c>
      <c r="C191" s="136"/>
      <c r="D191" s="137"/>
      <c r="E191" s="181">
        <f>E193</f>
        <v>22</v>
      </c>
      <c r="F191" s="181">
        <f>F193</f>
        <v>12</v>
      </c>
      <c r="G191" s="181">
        <f>G193</f>
        <v>0</v>
      </c>
    </row>
    <row r="192" spans="1:7">
      <c r="A192" s="196" t="s">
        <v>209</v>
      </c>
      <c r="B192" s="110" t="s">
        <v>230</v>
      </c>
      <c r="C192" s="136"/>
      <c r="D192" s="137"/>
      <c r="E192" s="181">
        <f>E193</f>
        <v>22</v>
      </c>
      <c r="F192" s="181">
        <f>F193</f>
        <v>12</v>
      </c>
      <c r="G192" s="181">
        <f>G193</f>
        <v>0</v>
      </c>
    </row>
    <row r="193" spans="1:7">
      <c r="A193" s="196" t="s">
        <v>209</v>
      </c>
      <c r="B193" s="110" t="s">
        <v>231</v>
      </c>
      <c r="C193" s="136"/>
      <c r="D193" s="137"/>
      <c r="E193" s="149">
        <f>SUM(E194)</f>
        <v>22</v>
      </c>
      <c r="F193" s="181">
        <f t="shared" ref="F193:F195" si="63">F194</f>
        <v>12</v>
      </c>
      <c r="G193" s="149">
        <f t="shared" ref="G193:G195" si="64">SUM(G194)</f>
        <v>0</v>
      </c>
    </row>
    <row r="194" spans="1:7" ht="26.4">
      <c r="A194" s="192" t="s">
        <v>340</v>
      </c>
      <c r="B194" s="111" t="s">
        <v>288</v>
      </c>
      <c r="D194" s="142"/>
      <c r="E194" s="149">
        <f t="shared" ref="E194:E195" si="65">SUM(E195)</f>
        <v>22</v>
      </c>
      <c r="F194" s="181">
        <f t="shared" si="63"/>
        <v>12</v>
      </c>
      <c r="G194" s="149">
        <f t="shared" si="64"/>
        <v>0</v>
      </c>
    </row>
    <row r="195" spans="1:7" ht="26.4">
      <c r="A195" s="192" t="s">
        <v>321</v>
      </c>
      <c r="B195" s="111" t="s">
        <v>288</v>
      </c>
      <c r="C195" s="139"/>
      <c r="D195" s="140"/>
      <c r="E195" s="149">
        <f t="shared" si="65"/>
        <v>22</v>
      </c>
      <c r="F195" s="181">
        <f t="shared" si="63"/>
        <v>12</v>
      </c>
      <c r="G195" s="149">
        <f t="shared" si="64"/>
        <v>0</v>
      </c>
    </row>
    <row r="196" spans="1:7">
      <c r="A196" s="198" t="s">
        <v>322</v>
      </c>
      <c r="B196" s="112" t="s">
        <v>288</v>
      </c>
      <c r="C196" s="141">
        <v>200</v>
      </c>
      <c r="D196" s="142" t="s">
        <v>120</v>
      </c>
      <c r="E196" s="143">
        <v>22</v>
      </c>
      <c r="F196" s="144">
        <v>12</v>
      </c>
      <c r="G196" s="143">
        <v>0</v>
      </c>
    </row>
    <row r="197" spans="1:7" s="85" customFormat="1" ht="37.200000000000003" customHeight="1">
      <c r="A197" s="204" t="s">
        <v>261</v>
      </c>
      <c r="B197" s="152" t="s">
        <v>229</v>
      </c>
      <c r="C197" s="136"/>
      <c r="D197" s="608"/>
      <c r="E197" s="138">
        <f>SUM(E198)</f>
        <v>602</v>
      </c>
      <c r="F197" s="138">
        <f>SUM(F198)</f>
        <v>0</v>
      </c>
      <c r="G197" s="138">
        <f>SUM(G198)</f>
        <v>0</v>
      </c>
    </row>
    <row r="198" spans="1:7">
      <c r="A198" s="196" t="s">
        <v>209</v>
      </c>
      <c r="B198" s="111" t="s">
        <v>230</v>
      </c>
      <c r="C198" s="139"/>
      <c r="D198" s="140"/>
      <c r="E198" s="138">
        <f>SUM(E199)</f>
        <v>602</v>
      </c>
      <c r="F198" s="138">
        <f t="shared" ref="E198:G201" si="66">SUM(F199)</f>
        <v>0</v>
      </c>
      <c r="G198" s="138">
        <f t="shared" si="66"/>
        <v>0</v>
      </c>
    </row>
    <row r="199" spans="1:7">
      <c r="A199" s="196" t="s">
        <v>209</v>
      </c>
      <c r="B199" s="111" t="s">
        <v>231</v>
      </c>
      <c r="C199" s="141"/>
      <c r="D199" s="142"/>
      <c r="E199" s="138">
        <f t="shared" si="66"/>
        <v>602</v>
      </c>
      <c r="F199" s="138">
        <f t="shared" si="66"/>
        <v>0</v>
      </c>
      <c r="G199" s="138">
        <f t="shared" si="66"/>
        <v>0</v>
      </c>
    </row>
    <row r="200" spans="1:7" ht="40.200000000000003">
      <c r="A200" s="196" t="s">
        <v>274</v>
      </c>
      <c r="B200" s="111" t="s">
        <v>239</v>
      </c>
      <c r="C200" s="141"/>
      <c r="D200" s="142"/>
      <c r="E200" s="149">
        <f>SUM(E201)</f>
        <v>602</v>
      </c>
      <c r="F200" s="181">
        <f t="shared" ref="F200:F201" si="67">F201</f>
        <v>0</v>
      </c>
      <c r="G200" s="149">
        <f t="shared" si="66"/>
        <v>0</v>
      </c>
    </row>
    <row r="201" spans="1:7" ht="26.4">
      <c r="A201" s="192" t="s">
        <v>321</v>
      </c>
      <c r="B201" s="110" t="s">
        <v>239</v>
      </c>
      <c r="C201" s="139"/>
      <c r="D201" s="140"/>
      <c r="E201" s="149">
        <f>SUM(E202)</f>
        <v>602</v>
      </c>
      <c r="F201" s="181">
        <f t="shared" si="67"/>
        <v>0</v>
      </c>
      <c r="G201" s="149">
        <f t="shared" si="66"/>
        <v>0</v>
      </c>
    </row>
    <row r="202" spans="1:7" s="85" customFormat="1">
      <c r="A202" s="609" t="s">
        <v>322</v>
      </c>
      <c r="B202" s="115" t="s">
        <v>239</v>
      </c>
      <c r="C202" s="141">
        <v>200</v>
      </c>
      <c r="D202" s="142" t="s">
        <v>122</v>
      </c>
      <c r="E202" s="144">
        <v>602</v>
      </c>
      <c r="F202" s="144">
        <v>0</v>
      </c>
      <c r="G202" s="144">
        <v>0</v>
      </c>
    </row>
    <row r="203" spans="1:7" ht="39.6">
      <c r="A203" s="192" t="s">
        <v>235</v>
      </c>
      <c r="B203" s="110" t="s">
        <v>229</v>
      </c>
      <c r="C203" s="136"/>
      <c r="D203" s="137"/>
      <c r="E203" s="185">
        <f t="shared" ref="E203:E204" si="68">SUM(E204)</f>
        <v>1573.2</v>
      </c>
      <c r="F203" s="181">
        <f t="shared" ref="F203:F205" si="69">F204</f>
        <v>1573.26</v>
      </c>
      <c r="G203" s="185">
        <f t="shared" ref="G203:G205" si="70">SUM(G204)</f>
        <v>1573.26</v>
      </c>
    </row>
    <row r="204" spans="1:7">
      <c r="A204" s="196" t="s">
        <v>209</v>
      </c>
      <c r="B204" s="110" t="s">
        <v>230</v>
      </c>
      <c r="C204" s="136"/>
      <c r="E204" s="185">
        <f t="shared" si="68"/>
        <v>1573.2</v>
      </c>
      <c r="F204" s="181">
        <f t="shared" si="69"/>
        <v>1573.26</v>
      </c>
      <c r="G204" s="185">
        <f t="shared" si="70"/>
        <v>1573.26</v>
      </c>
    </row>
    <row r="205" spans="1:7">
      <c r="A205" s="196" t="s">
        <v>209</v>
      </c>
      <c r="B205" s="110" t="s">
        <v>231</v>
      </c>
      <c r="C205" s="139"/>
      <c r="D205" s="140"/>
      <c r="E205" s="185">
        <f>SUM(E206)</f>
        <v>1573.2</v>
      </c>
      <c r="F205" s="181">
        <f t="shared" si="69"/>
        <v>1573.26</v>
      </c>
      <c r="G205" s="185">
        <f t="shared" si="70"/>
        <v>1573.26</v>
      </c>
    </row>
    <row r="206" spans="1:7" ht="27">
      <c r="A206" s="196" t="s">
        <v>240</v>
      </c>
      <c r="B206" s="111" t="s">
        <v>241</v>
      </c>
      <c r="C206" s="141"/>
      <c r="D206" s="142"/>
      <c r="E206" s="185">
        <f>SUM(E207)</f>
        <v>1573.2</v>
      </c>
      <c r="F206" s="185">
        <f>SUM(F207)</f>
        <v>1573.26</v>
      </c>
      <c r="G206" s="185">
        <f>SUM(G207)</f>
        <v>1573.26</v>
      </c>
    </row>
    <row r="207" spans="1:7" ht="26.4">
      <c r="A207" s="192" t="s">
        <v>359</v>
      </c>
      <c r="B207" s="111" t="s">
        <v>241</v>
      </c>
      <c r="C207" s="141"/>
      <c r="D207" s="140"/>
      <c r="E207" s="185">
        <f>SUM(E208)</f>
        <v>1573.2</v>
      </c>
      <c r="F207" s="185">
        <f>SUM(F208)</f>
        <v>1573.26</v>
      </c>
      <c r="G207" s="185">
        <f>SUM(G208)</f>
        <v>1573.26</v>
      </c>
    </row>
    <row r="208" spans="1:7" ht="39.6">
      <c r="A208" s="198" t="s">
        <v>360</v>
      </c>
      <c r="B208" s="112" t="s">
        <v>241</v>
      </c>
      <c r="C208" s="141">
        <v>300</v>
      </c>
      <c r="D208" s="142">
        <v>1001</v>
      </c>
      <c r="E208" s="186">
        <v>1573.2</v>
      </c>
      <c r="F208" s="186">
        <v>1573.26</v>
      </c>
      <c r="G208" s="186">
        <v>1573.26</v>
      </c>
    </row>
    <row r="209" spans="1:7" ht="39.6">
      <c r="A209" s="192" t="s">
        <v>235</v>
      </c>
      <c r="B209" s="110" t="s">
        <v>229</v>
      </c>
      <c r="C209" s="136"/>
      <c r="D209" s="142"/>
      <c r="E209" s="138">
        <f>SUM(E210)</f>
        <v>1242.7</v>
      </c>
      <c r="F209" s="138">
        <f>SUM(F210)</f>
        <v>1000</v>
      </c>
      <c r="G209" s="138">
        <f>SUM(G210)</f>
        <v>1000</v>
      </c>
    </row>
    <row r="210" spans="1:7">
      <c r="A210" s="192" t="s">
        <v>209</v>
      </c>
      <c r="B210" s="110" t="s">
        <v>230</v>
      </c>
      <c r="C210" s="141"/>
      <c r="D210" s="142"/>
      <c r="E210" s="138">
        <f t="shared" ref="E210:G211" si="71">SUM(E212)</f>
        <v>1242.7</v>
      </c>
      <c r="F210" s="138">
        <f t="shared" si="71"/>
        <v>1000</v>
      </c>
      <c r="G210" s="138">
        <f t="shared" si="71"/>
        <v>1000</v>
      </c>
    </row>
    <row r="211" spans="1:7">
      <c r="A211" s="192" t="s">
        <v>209</v>
      </c>
      <c r="B211" s="110" t="s">
        <v>231</v>
      </c>
      <c r="C211" s="141"/>
      <c r="D211" s="142"/>
      <c r="E211" s="138">
        <f t="shared" si="71"/>
        <v>1242.7</v>
      </c>
      <c r="F211" s="138">
        <f t="shared" si="71"/>
        <v>1000</v>
      </c>
      <c r="G211" s="138">
        <f t="shared" si="71"/>
        <v>1000</v>
      </c>
    </row>
    <row r="212" spans="1:7" ht="66">
      <c r="A212" s="192" t="s">
        <v>262</v>
      </c>
      <c r="B212" s="110" t="s">
        <v>242</v>
      </c>
      <c r="C212" s="187"/>
      <c r="D212" s="188"/>
      <c r="E212" s="138">
        <f>SUM(E213)</f>
        <v>1242.7</v>
      </c>
      <c r="F212" s="138">
        <f>SUM(F213)</f>
        <v>1000</v>
      </c>
      <c r="G212" s="138">
        <f t="shared" ref="G212" si="72">SUM(G213)</f>
        <v>1000</v>
      </c>
    </row>
    <row r="213" spans="1:7" ht="92.4">
      <c r="A213" s="192" t="s">
        <v>357</v>
      </c>
      <c r="B213" s="110" t="s">
        <v>242</v>
      </c>
      <c r="D213" s="189"/>
      <c r="E213" s="149">
        <f>SUM(E214)</f>
        <v>1242.7</v>
      </c>
      <c r="F213" s="149">
        <f>SUM(F214)</f>
        <v>1000</v>
      </c>
      <c r="G213" s="149">
        <f>SUM(G214)</f>
        <v>1000</v>
      </c>
    </row>
    <row r="214" spans="1:7">
      <c r="A214" s="198" t="s">
        <v>363</v>
      </c>
      <c r="B214" s="115" t="s">
        <v>242</v>
      </c>
      <c r="C214" s="141">
        <v>600</v>
      </c>
      <c r="D214" s="142">
        <v>1101</v>
      </c>
      <c r="E214" s="143">
        <v>1242.7</v>
      </c>
      <c r="F214" s="144">
        <v>1000</v>
      </c>
      <c r="G214" s="143">
        <v>1000</v>
      </c>
    </row>
    <row r="215" spans="1:7">
      <c r="A215" s="220" t="s">
        <v>141</v>
      </c>
      <c r="B215" s="141"/>
      <c r="C215" s="141"/>
      <c r="D215" s="142"/>
      <c r="E215" s="148">
        <v>0</v>
      </c>
      <c r="F215" s="147">
        <v>425.5</v>
      </c>
      <c r="G215" s="147">
        <v>859</v>
      </c>
    </row>
    <row r="216" spans="1:7">
      <c r="A216" s="197" t="s">
        <v>243</v>
      </c>
      <c r="B216" s="139"/>
      <c r="C216" s="139"/>
      <c r="D216" s="140"/>
      <c r="E216" s="149">
        <f>E12+E23+E29+E35+E41+E52+E58+E64+E78+E84+E90+E96+E102+E108+E114+E168+E174+E179+E185+E191+E197+E203+E209+E215</f>
        <v>18693.43</v>
      </c>
      <c r="F216" s="149">
        <f t="shared" ref="F216:G216" si="73">F12+F23+F29+F35+F41+F52+F58+F64+F78+F84+F90+F96+F102+F108+F114+F168+F174+F179+F185+F191+F197+F203+F209+F215</f>
        <v>17018.260000000002</v>
      </c>
      <c r="G216" s="149">
        <f t="shared" si="73"/>
        <v>17180.559999999998</v>
      </c>
    </row>
    <row r="217" spans="1:7">
      <c r="D217" s="190"/>
      <c r="E217" s="191"/>
      <c r="F217" s="191"/>
      <c r="G217" s="191"/>
    </row>
  </sheetData>
  <mergeCells count="6">
    <mergeCell ref="E9:G9"/>
    <mergeCell ref="E2:G2"/>
    <mergeCell ref="E5:G5"/>
    <mergeCell ref="A7:G7"/>
    <mergeCell ref="D3:G3"/>
    <mergeCell ref="C4:G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57"/>
  <sheetViews>
    <sheetView topLeftCell="A239" zoomScale="80" zoomScaleNormal="80" workbookViewId="0">
      <selection activeCell="A220" sqref="A220:XFD220"/>
    </sheetView>
  </sheetViews>
  <sheetFormatPr defaultRowHeight="14.4"/>
  <cols>
    <col min="1" max="1" width="35.6640625" style="303" customWidth="1"/>
    <col min="2" max="2" width="9.88671875" style="227" customWidth="1"/>
    <col min="3" max="3" width="15.77734375" style="227" customWidth="1"/>
    <col min="4" max="4" width="8.88671875" style="227"/>
    <col min="5" max="5" width="12.44140625" style="304" customWidth="1"/>
    <col min="6" max="6" width="12.88671875" style="304" customWidth="1"/>
    <col min="7" max="7" width="12.33203125" style="304" customWidth="1"/>
  </cols>
  <sheetData>
    <row r="1" spans="1:7">
      <c r="A1" s="288"/>
    </row>
    <row r="2" spans="1:7">
      <c r="A2" s="289"/>
      <c r="B2" s="228"/>
      <c r="C2" s="229"/>
      <c r="D2" s="229"/>
      <c r="E2" s="574" t="s">
        <v>244</v>
      </c>
      <c r="F2" s="574"/>
      <c r="G2" s="574"/>
    </row>
    <row r="3" spans="1:7">
      <c r="A3" s="289"/>
      <c r="B3" s="228"/>
      <c r="C3" s="229"/>
      <c r="D3" s="433"/>
      <c r="E3" s="575" t="s">
        <v>245</v>
      </c>
      <c r="F3" s="575"/>
      <c r="G3" s="575"/>
    </row>
    <row r="4" spans="1:7">
      <c r="A4" s="290"/>
      <c r="B4" s="228"/>
      <c r="C4" s="229"/>
      <c r="D4" s="575" t="s">
        <v>407</v>
      </c>
      <c r="E4" s="575"/>
      <c r="F4" s="575"/>
      <c r="G4" s="575"/>
    </row>
    <row r="5" spans="1:7">
      <c r="A5" s="289"/>
      <c r="B5" s="228"/>
      <c r="C5" s="229"/>
      <c r="D5" s="433"/>
      <c r="E5" s="575" t="s">
        <v>456</v>
      </c>
      <c r="F5" s="575"/>
      <c r="G5" s="575"/>
    </row>
    <row r="6" spans="1:7">
      <c r="A6" s="289"/>
      <c r="B6" s="228"/>
      <c r="C6" s="230"/>
      <c r="D6" s="230"/>
      <c r="E6" s="573"/>
      <c r="F6" s="573"/>
      <c r="G6" s="573"/>
    </row>
    <row r="7" spans="1:7" ht="67.2" customHeight="1">
      <c r="A7" s="576" t="s">
        <v>408</v>
      </c>
      <c r="B7" s="576"/>
      <c r="C7" s="576"/>
      <c r="D7" s="576"/>
      <c r="E7" s="576"/>
      <c r="F7" s="576"/>
      <c r="G7" s="576"/>
    </row>
    <row r="8" spans="1:7">
      <c r="A8" s="291"/>
      <c r="B8" s="231"/>
      <c r="C8" s="231"/>
      <c r="D8" s="231"/>
      <c r="E8" s="577"/>
      <c r="F8" s="577"/>
      <c r="G8" s="577"/>
    </row>
    <row r="9" spans="1:7" s="108" customFormat="1" ht="13.2" customHeight="1">
      <c r="A9" s="578" t="s">
        <v>145</v>
      </c>
      <c r="B9" s="581" t="s">
        <v>395</v>
      </c>
      <c r="C9" s="581" t="s">
        <v>406</v>
      </c>
      <c r="D9" s="581" t="s">
        <v>397</v>
      </c>
      <c r="E9" s="584" t="s">
        <v>147</v>
      </c>
      <c r="F9" s="584" t="s">
        <v>147</v>
      </c>
      <c r="G9" s="584" t="s">
        <v>147</v>
      </c>
    </row>
    <row r="10" spans="1:7" s="108" customFormat="1" ht="13.2">
      <c r="A10" s="579"/>
      <c r="B10" s="582"/>
      <c r="C10" s="582"/>
      <c r="D10" s="582"/>
      <c r="E10" s="584"/>
      <c r="F10" s="584"/>
      <c r="G10" s="584"/>
    </row>
    <row r="11" spans="1:7" s="108" customFormat="1" ht="28.8" customHeight="1">
      <c r="A11" s="580"/>
      <c r="B11" s="583"/>
      <c r="C11" s="583"/>
      <c r="D11" s="583"/>
      <c r="E11" s="432" t="s">
        <v>5</v>
      </c>
      <c r="F11" s="432" t="s">
        <v>369</v>
      </c>
      <c r="G11" s="432" t="s">
        <v>370</v>
      </c>
    </row>
    <row r="12" spans="1:7">
      <c r="A12" s="292">
        <v>1</v>
      </c>
      <c r="B12" s="232">
        <v>4</v>
      </c>
      <c r="C12" s="232">
        <v>5</v>
      </c>
      <c r="D12" s="232">
        <v>6</v>
      </c>
      <c r="E12" s="305">
        <v>7</v>
      </c>
      <c r="F12" s="305">
        <v>8</v>
      </c>
      <c r="G12" s="305">
        <v>9</v>
      </c>
    </row>
    <row r="13" spans="1:7" ht="26.4">
      <c r="A13" s="293" t="s">
        <v>246</v>
      </c>
      <c r="B13" s="233"/>
      <c r="C13" s="233"/>
      <c r="D13" s="233"/>
      <c r="E13" s="234">
        <f>E14+E81+E89+E108+E140+E203+E210+E225+E240+E254</f>
        <v>18693.420000000002</v>
      </c>
      <c r="F13" s="234">
        <f>F14+F81+F89+F108+F140+F203+F210+F225+F240+F254</f>
        <v>17018.3</v>
      </c>
      <c r="G13" s="234">
        <f>G14+G81+G89+G108+G140+G203+G210+G225+G240+G254</f>
        <v>17180.599999999999</v>
      </c>
    </row>
    <row r="14" spans="1:7" ht="16.8" customHeight="1">
      <c r="A14" s="294" t="s">
        <v>87</v>
      </c>
      <c r="B14" s="235" t="s">
        <v>88</v>
      </c>
      <c r="C14" s="235"/>
      <c r="D14" s="235"/>
      <c r="E14" s="236">
        <f>E15+E22+E42+E52+E59</f>
        <v>10557.3</v>
      </c>
      <c r="F14" s="236">
        <f>F15+F22+F42+F52+F59</f>
        <v>9385</v>
      </c>
      <c r="G14" s="236">
        <f>G15+G22+G42+G52+G59</f>
        <v>9670</v>
      </c>
    </row>
    <row r="15" spans="1:7" ht="66">
      <c r="A15" s="293" t="s">
        <v>89</v>
      </c>
      <c r="B15" s="233" t="s">
        <v>90</v>
      </c>
      <c r="C15" s="233"/>
      <c r="D15" s="233"/>
      <c r="E15" s="234">
        <f>E16</f>
        <v>185</v>
      </c>
      <c r="F15" s="234">
        <f>F16</f>
        <v>185</v>
      </c>
      <c r="G15" s="234">
        <f t="shared" ref="E15:G19" si="0">G16</f>
        <v>185</v>
      </c>
    </row>
    <row r="16" spans="1:7" ht="26.4">
      <c r="A16" s="293" t="s">
        <v>206</v>
      </c>
      <c r="B16" s="233" t="s">
        <v>90</v>
      </c>
      <c r="C16" s="233" t="s">
        <v>205</v>
      </c>
      <c r="D16" s="233"/>
      <c r="E16" s="234">
        <f t="shared" si="0"/>
        <v>185</v>
      </c>
      <c r="F16" s="234">
        <f t="shared" si="0"/>
        <v>185</v>
      </c>
      <c r="G16" s="234">
        <f t="shared" si="0"/>
        <v>185</v>
      </c>
    </row>
    <row r="17" spans="1:7" ht="26.4">
      <c r="A17" s="293" t="s">
        <v>220</v>
      </c>
      <c r="B17" s="233" t="s">
        <v>90</v>
      </c>
      <c r="C17" s="233" t="s">
        <v>215</v>
      </c>
      <c r="D17" s="233"/>
      <c r="E17" s="234">
        <f>E18</f>
        <v>185</v>
      </c>
      <c r="F17" s="234">
        <f t="shared" si="0"/>
        <v>185</v>
      </c>
      <c r="G17" s="234">
        <f>G18</f>
        <v>185</v>
      </c>
    </row>
    <row r="18" spans="1:7">
      <c r="A18" s="295" t="s">
        <v>209</v>
      </c>
      <c r="B18" s="233" t="s">
        <v>90</v>
      </c>
      <c r="C18" s="233" t="s">
        <v>216</v>
      </c>
      <c r="D18" s="233"/>
      <c r="E18" s="234">
        <f t="shared" si="0"/>
        <v>185</v>
      </c>
      <c r="F18" s="234">
        <f t="shared" si="0"/>
        <v>185</v>
      </c>
      <c r="G18" s="234">
        <f t="shared" si="0"/>
        <v>185</v>
      </c>
    </row>
    <row r="19" spans="1:7" ht="26.4">
      <c r="A19" s="293" t="s">
        <v>211</v>
      </c>
      <c r="B19" s="237" t="s">
        <v>90</v>
      </c>
      <c r="C19" s="237" t="s">
        <v>217</v>
      </c>
      <c r="D19" s="238"/>
      <c r="E19" s="239">
        <f>E20</f>
        <v>185</v>
      </c>
      <c r="F19" s="239">
        <f t="shared" si="0"/>
        <v>185</v>
      </c>
      <c r="G19" s="239">
        <f t="shared" si="0"/>
        <v>185</v>
      </c>
    </row>
    <row r="20" spans="1:7">
      <c r="A20" s="225" t="s">
        <v>321</v>
      </c>
      <c r="B20" s="237" t="s">
        <v>90</v>
      </c>
      <c r="C20" s="237" t="s">
        <v>217</v>
      </c>
      <c r="E20" s="239">
        <f>E21</f>
        <v>185</v>
      </c>
      <c r="F20" s="239">
        <f>F21</f>
        <v>185</v>
      </c>
      <c r="G20" s="239">
        <f>G21</f>
        <v>185</v>
      </c>
    </row>
    <row r="21" spans="1:7" ht="43.8" customHeight="1">
      <c r="A21" s="296" t="s">
        <v>311</v>
      </c>
      <c r="B21" s="238" t="s">
        <v>90</v>
      </c>
      <c r="C21" s="238" t="s">
        <v>217</v>
      </c>
      <c r="D21" s="238" t="s">
        <v>247</v>
      </c>
      <c r="E21" s="240">
        <v>185</v>
      </c>
      <c r="F21" s="240">
        <v>185</v>
      </c>
      <c r="G21" s="240">
        <v>185</v>
      </c>
    </row>
    <row r="22" spans="1:7" ht="65.400000000000006" customHeight="1">
      <c r="A22" s="293" t="s">
        <v>91</v>
      </c>
      <c r="B22" s="233" t="s">
        <v>92</v>
      </c>
      <c r="C22" s="233"/>
      <c r="D22" s="233"/>
      <c r="E22" s="234">
        <f>E23</f>
        <v>9698.5</v>
      </c>
      <c r="F22" s="234">
        <f>F23</f>
        <v>9120</v>
      </c>
      <c r="G22" s="234">
        <f>G23</f>
        <v>9404.5</v>
      </c>
    </row>
    <row r="23" spans="1:7" ht="26.4">
      <c r="A23" s="294" t="s">
        <v>221</v>
      </c>
      <c r="B23" s="235" t="s">
        <v>92</v>
      </c>
      <c r="C23" s="235" t="s">
        <v>205</v>
      </c>
      <c r="D23" s="235"/>
      <c r="E23" s="236">
        <f>E24+E31</f>
        <v>9698.5</v>
      </c>
      <c r="F23" s="236">
        <f>F24+F31</f>
        <v>9120</v>
      </c>
      <c r="G23" s="236">
        <f>G24+G31</f>
        <v>9404.5</v>
      </c>
    </row>
    <row r="24" spans="1:7" ht="52.8">
      <c r="A24" s="293" t="s">
        <v>207</v>
      </c>
      <c r="B24" s="233" t="s">
        <v>92</v>
      </c>
      <c r="C24" s="233" t="s">
        <v>208</v>
      </c>
      <c r="D24" s="233"/>
      <c r="E24" s="234">
        <f>E25</f>
        <v>1795.1</v>
      </c>
      <c r="F24" s="234">
        <f>F25</f>
        <v>2000</v>
      </c>
      <c r="G24" s="234">
        <f>G25</f>
        <v>2000</v>
      </c>
    </row>
    <row r="25" spans="1:7">
      <c r="A25" s="295" t="s">
        <v>209</v>
      </c>
      <c r="B25" s="233" t="s">
        <v>92</v>
      </c>
      <c r="C25" s="233" t="s">
        <v>210</v>
      </c>
      <c r="D25" s="233"/>
      <c r="E25" s="234">
        <f>E26+E30</f>
        <v>1795.1</v>
      </c>
      <c r="F25" s="234">
        <f t="shared" ref="F25:G25" si="1">F26+F30</f>
        <v>2000</v>
      </c>
      <c r="G25" s="234">
        <f t="shared" si="1"/>
        <v>2000</v>
      </c>
    </row>
    <row r="26" spans="1:7" ht="26.4">
      <c r="A26" s="293" t="s">
        <v>211</v>
      </c>
      <c r="B26" s="237" t="s">
        <v>92</v>
      </c>
      <c r="C26" s="237" t="s">
        <v>212</v>
      </c>
      <c r="D26" s="238"/>
      <c r="E26" s="239">
        <f>E28</f>
        <v>1378.8</v>
      </c>
      <c r="F26" s="239">
        <f>F28</f>
        <v>1396</v>
      </c>
      <c r="G26" s="239">
        <f>G28</f>
        <v>1396</v>
      </c>
    </row>
    <row r="27" spans="1:7" ht="26.4">
      <c r="A27" s="225" t="s">
        <v>312</v>
      </c>
      <c r="B27" s="238" t="s">
        <v>92</v>
      </c>
      <c r="C27" s="237" t="s">
        <v>212</v>
      </c>
      <c r="D27" s="238"/>
      <c r="E27" s="239">
        <f>E28</f>
        <v>1378.8</v>
      </c>
      <c r="F27" s="239">
        <f>F28</f>
        <v>1396</v>
      </c>
      <c r="G27" s="239">
        <f>G28</f>
        <v>1396</v>
      </c>
    </row>
    <row r="28" spans="1:7" ht="26.4">
      <c r="A28" s="297" t="s">
        <v>313</v>
      </c>
      <c r="B28" s="238" t="s">
        <v>92</v>
      </c>
      <c r="C28" s="238" t="s">
        <v>212</v>
      </c>
      <c r="D28" s="238" t="s">
        <v>248</v>
      </c>
      <c r="E28" s="241">
        <v>1378.8</v>
      </c>
      <c r="F28" s="241">
        <v>1396</v>
      </c>
      <c r="G28" s="241">
        <v>1396</v>
      </c>
    </row>
    <row r="29" spans="1:7" ht="56.4" customHeight="1">
      <c r="A29" s="225" t="s">
        <v>314</v>
      </c>
      <c r="B29" s="237" t="s">
        <v>92</v>
      </c>
      <c r="C29" s="237" t="s">
        <v>212</v>
      </c>
      <c r="E29" s="242">
        <f>E30</f>
        <v>416.3</v>
      </c>
      <c r="F29" s="242">
        <f>F30</f>
        <v>604</v>
      </c>
      <c r="G29" s="242">
        <f>G30</f>
        <v>604</v>
      </c>
    </row>
    <row r="30" spans="1:7" ht="26.4">
      <c r="A30" s="297" t="s">
        <v>313</v>
      </c>
      <c r="B30" s="243" t="s">
        <v>92</v>
      </c>
      <c r="C30" s="238" t="s">
        <v>212</v>
      </c>
      <c r="D30" s="238" t="s">
        <v>248</v>
      </c>
      <c r="E30" s="244">
        <v>416.3</v>
      </c>
      <c r="F30" s="244">
        <v>604</v>
      </c>
      <c r="G30" s="244">
        <v>604</v>
      </c>
    </row>
    <row r="31" spans="1:7" ht="26.4">
      <c r="A31" s="225" t="s">
        <v>220</v>
      </c>
      <c r="B31" s="235" t="s">
        <v>92</v>
      </c>
      <c r="C31" s="235" t="s">
        <v>215</v>
      </c>
      <c r="D31" s="235"/>
      <c r="E31" s="245">
        <f>SUM(E32+E40)</f>
        <v>7903.4</v>
      </c>
      <c r="F31" s="245">
        <f>SUM(F32+F40)</f>
        <v>7120</v>
      </c>
      <c r="G31" s="245">
        <f>SUM(G32+G40)</f>
        <v>7404.5</v>
      </c>
    </row>
    <row r="32" spans="1:7">
      <c r="A32" s="225" t="s">
        <v>209</v>
      </c>
      <c r="B32" s="246" t="s">
        <v>92</v>
      </c>
      <c r="C32" s="246" t="s">
        <v>216</v>
      </c>
      <c r="D32" s="247"/>
      <c r="E32" s="245">
        <f>E33</f>
        <v>6335.4</v>
      </c>
      <c r="F32" s="245">
        <f t="shared" ref="F32:G32" si="2">F33</f>
        <v>6335.4</v>
      </c>
      <c r="G32" s="245">
        <f t="shared" si="2"/>
        <v>6335.4</v>
      </c>
    </row>
    <row r="33" spans="1:7" ht="26.4">
      <c r="A33" s="225" t="s">
        <v>211</v>
      </c>
      <c r="B33" s="246" t="s">
        <v>92</v>
      </c>
      <c r="C33" s="246" t="s">
        <v>217</v>
      </c>
      <c r="E33" s="245">
        <f>E34+E37</f>
        <v>6335.4</v>
      </c>
      <c r="F33" s="245">
        <f>F34+F37</f>
        <v>6335.4</v>
      </c>
      <c r="G33" s="245">
        <f>G34+G37</f>
        <v>6335.4</v>
      </c>
    </row>
    <row r="34" spans="1:7" ht="26.4">
      <c r="A34" s="225" t="s">
        <v>312</v>
      </c>
      <c r="B34" s="246" t="s">
        <v>92</v>
      </c>
      <c r="C34" s="246" t="s">
        <v>217</v>
      </c>
      <c r="D34" s="247"/>
      <c r="E34" s="245">
        <f>E35+E36</f>
        <v>4866</v>
      </c>
      <c r="F34" s="245">
        <f>F35+F36</f>
        <v>4866</v>
      </c>
      <c r="G34" s="245">
        <f>G35+G36</f>
        <v>4866</v>
      </c>
    </row>
    <row r="35" spans="1:7" ht="26.4">
      <c r="A35" s="297" t="s">
        <v>313</v>
      </c>
      <c r="B35" s="247" t="s">
        <v>92</v>
      </c>
      <c r="C35" s="247" t="s">
        <v>217</v>
      </c>
      <c r="D35" s="247" t="s">
        <v>248</v>
      </c>
      <c r="E35" s="248">
        <v>2721.6</v>
      </c>
      <c r="F35" s="248">
        <v>2721.6</v>
      </c>
      <c r="G35" s="248">
        <v>2721.6</v>
      </c>
    </row>
    <row r="36" spans="1:7" ht="41.4" customHeight="1">
      <c r="A36" s="297" t="s">
        <v>311</v>
      </c>
      <c r="B36" s="247" t="s">
        <v>92</v>
      </c>
      <c r="C36" s="247" t="s">
        <v>217</v>
      </c>
      <c r="D36" s="247" t="s">
        <v>248</v>
      </c>
      <c r="E36" s="248">
        <v>2144.4</v>
      </c>
      <c r="F36" s="248">
        <v>2144.4</v>
      </c>
      <c r="G36" s="248">
        <v>2144.4</v>
      </c>
    </row>
    <row r="37" spans="1:7" s="80" customFormat="1" ht="58.2" customHeight="1">
      <c r="A37" s="225" t="s">
        <v>314</v>
      </c>
      <c r="B37" s="235" t="s">
        <v>92</v>
      </c>
      <c r="C37" s="246" t="s">
        <v>217</v>
      </c>
      <c r="D37" s="246"/>
      <c r="E37" s="249">
        <f>E39+E38</f>
        <v>1469.4</v>
      </c>
      <c r="F37" s="249">
        <f t="shared" ref="F37:G37" si="3">F39+F38</f>
        <v>1469.4</v>
      </c>
      <c r="G37" s="249">
        <f t="shared" si="3"/>
        <v>1469.4</v>
      </c>
    </row>
    <row r="38" spans="1:7" ht="26.4">
      <c r="A38" s="297" t="s">
        <v>313</v>
      </c>
      <c r="B38" s="247" t="s">
        <v>92</v>
      </c>
      <c r="C38" s="247" t="s">
        <v>217</v>
      </c>
      <c r="D38" s="247" t="s">
        <v>248</v>
      </c>
      <c r="E38" s="248">
        <v>821.88</v>
      </c>
      <c r="F38" s="248">
        <v>821.88</v>
      </c>
      <c r="G38" s="248">
        <v>821.88</v>
      </c>
    </row>
    <row r="39" spans="1:7" ht="43.8" customHeight="1">
      <c r="A39" s="297" t="s">
        <v>311</v>
      </c>
      <c r="B39" s="247" t="s">
        <v>92</v>
      </c>
      <c r="C39" s="247" t="s">
        <v>217</v>
      </c>
      <c r="D39" s="247" t="s">
        <v>248</v>
      </c>
      <c r="E39" s="248">
        <v>647.52</v>
      </c>
      <c r="F39" s="248">
        <v>647.52</v>
      </c>
      <c r="G39" s="248">
        <v>647.52</v>
      </c>
    </row>
    <row r="40" spans="1:7" s="80" customFormat="1">
      <c r="A40" s="223" t="s">
        <v>321</v>
      </c>
      <c r="B40" s="235" t="s">
        <v>92</v>
      </c>
      <c r="C40" s="246" t="s">
        <v>217</v>
      </c>
      <c r="D40" s="235"/>
      <c r="E40" s="249">
        <f>E41</f>
        <v>1568</v>
      </c>
      <c r="F40" s="249">
        <f>F41</f>
        <v>784.6</v>
      </c>
      <c r="G40" s="249">
        <f>G41</f>
        <v>1069.0999999999999</v>
      </c>
    </row>
    <row r="41" spans="1:7" ht="41.4" customHeight="1">
      <c r="A41" s="297" t="s">
        <v>311</v>
      </c>
      <c r="B41" s="247" t="s">
        <v>92</v>
      </c>
      <c r="C41" s="247" t="s">
        <v>217</v>
      </c>
      <c r="D41" s="247" t="s">
        <v>247</v>
      </c>
      <c r="E41" s="248">
        <v>1568</v>
      </c>
      <c r="F41" s="250">
        <v>784.6</v>
      </c>
      <c r="G41" s="248">
        <v>1069.0999999999999</v>
      </c>
    </row>
    <row r="42" spans="1:7" ht="54" customHeight="1">
      <c r="A42" s="225" t="s">
        <v>93</v>
      </c>
      <c r="B42" s="246" t="s">
        <v>94</v>
      </c>
      <c r="C42" s="235" t="s">
        <v>286</v>
      </c>
      <c r="D42" s="247"/>
      <c r="E42" s="245">
        <f>E43</f>
        <v>294.3</v>
      </c>
      <c r="F42" s="245">
        <f>F43</f>
        <v>0</v>
      </c>
      <c r="G42" s="245">
        <f>G43</f>
        <v>0</v>
      </c>
    </row>
    <row r="43" spans="1:7" ht="26.4">
      <c r="A43" s="225" t="s">
        <v>206</v>
      </c>
      <c r="B43" s="246" t="s">
        <v>94</v>
      </c>
      <c r="C43" s="235" t="s">
        <v>205</v>
      </c>
      <c r="D43" s="247"/>
      <c r="E43" s="245">
        <f t="shared" ref="E43:G46" si="4">E44</f>
        <v>294.3</v>
      </c>
      <c r="F43" s="245">
        <f t="shared" si="4"/>
        <v>0</v>
      </c>
      <c r="G43" s="245">
        <f t="shared" si="4"/>
        <v>0</v>
      </c>
    </row>
    <row r="44" spans="1:7" ht="26.4">
      <c r="A44" s="225" t="s">
        <v>220</v>
      </c>
      <c r="B44" s="246" t="s">
        <v>94</v>
      </c>
      <c r="C44" s="235" t="s">
        <v>215</v>
      </c>
      <c r="D44" s="235"/>
      <c r="E44" s="245">
        <f t="shared" si="4"/>
        <v>294.3</v>
      </c>
      <c r="F44" s="245">
        <f>F45</f>
        <v>0</v>
      </c>
      <c r="G44" s="245">
        <f t="shared" si="4"/>
        <v>0</v>
      </c>
    </row>
    <row r="45" spans="1:7">
      <c r="A45" s="225" t="s">
        <v>209</v>
      </c>
      <c r="B45" s="246" t="s">
        <v>94</v>
      </c>
      <c r="C45" s="246" t="s">
        <v>216</v>
      </c>
      <c r="D45" s="238"/>
      <c r="E45" s="239">
        <f>E46+E49</f>
        <v>294.3</v>
      </c>
      <c r="F45" s="239">
        <f>F46+F49</f>
        <v>0</v>
      </c>
      <c r="G45" s="239">
        <f>G46+G49</f>
        <v>0</v>
      </c>
    </row>
    <row r="46" spans="1:7" ht="66">
      <c r="A46" s="225" t="s">
        <v>249</v>
      </c>
      <c r="B46" s="246" t="s">
        <v>94</v>
      </c>
      <c r="C46" s="246" t="s">
        <v>223</v>
      </c>
      <c r="D46" s="238"/>
      <c r="E46" s="239">
        <f t="shared" si="4"/>
        <v>251.3</v>
      </c>
      <c r="F46" s="239">
        <f t="shared" si="4"/>
        <v>0</v>
      </c>
      <c r="G46" s="239">
        <f t="shared" si="4"/>
        <v>0</v>
      </c>
    </row>
    <row r="47" spans="1:7">
      <c r="A47" s="225" t="s">
        <v>315</v>
      </c>
      <c r="B47" s="246" t="s">
        <v>94</v>
      </c>
      <c r="C47" s="246" t="s">
        <v>223</v>
      </c>
      <c r="D47" s="238"/>
      <c r="E47" s="239">
        <f>E48</f>
        <v>251.3</v>
      </c>
      <c r="F47" s="239">
        <f>F48</f>
        <v>0</v>
      </c>
      <c r="G47" s="239">
        <f>G48</f>
        <v>0</v>
      </c>
    </row>
    <row r="48" spans="1:7" ht="43.2" customHeight="1">
      <c r="A48" s="297" t="s">
        <v>316</v>
      </c>
      <c r="B48" s="247" t="s">
        <v>94</v>
      </c>
      <c r="C48" s="243" t="s">
        <v>223</v>
      </c>
      <c r="D48" s="243" t="s">
        <v>250</v>
      </c>
      <c r="E48" s="251">
        <v>251.3</v>
      </c>
      <c r="F48" s="251">
        <v>0</v>
      </c>
      <c r="G48" s="251">
        <v>0</v>
      </c>
    </row>
    <row r="49" spans="1:7" ht="67.8" customHeight="1">
      <c r="A49" s="225" t="s">
        <v>371</v>
      </c>
      <c r="B49" s="246" t="s">
        <v>94</v>
      </c>
      <c r="C49" s="246" t="s">
        <v>223</v>
      </c>
      <c r="D49" s="237"/>
      <c r="E49" s="239">
        <f>E51</f>
        <v>43</v>
      </c>
      <c r="F49" s="245">
        <f>F51</f>
        <v>0</v>
      </c>
      <c r="G49" s="245">
        <f>G51</f>
        <v>0</v>
      </c>
    </row>
    <row r="50" spans="1:7">
      <c r="A50" s="225" t="s">
        <v>315</v>
      </c>
      <c r="B50" s="246" t="s">
        <v>94</v>
      </c>
      <c r="C50" s="246" t="s">
        <v>223</v>
      </c>
      <c r="D50" s="237"/>
      <c r="E50" s="239">
        <f>E51</f>
        <v>43</v>
      </c>
      <c r="F50" s="239">
        <f>F51</f>
        <v>0</v>
      </c>
      <c r="G50" s="239">
        <f>G51</f>
        <v>0</v>
      </c>
    </row>
    <row r="51" spans="1:7" ht="40.200000000000003" customHeight="1">
      <c r="A51" s="297" t="s">
        <v>316</v>
      </c>
      <c r="B51" s="247" t="s">
        <v>94</v>
      </c>
      <c r="C51" s="243" t="s">
        <v>223</v>
      </c>
      <c r="D51" s="252" t="s">
        <v>250</v>
      </c>
      <c r="E51" s="253">
        <v>43</v>
      </c>
      <c r="F51" s="251">
        <v>0</v>
      </c>
      <c r="G51" s="251">
        <v>0</v>
      </c>
    </row>
    <row r="52" spans="1:7">
      <c r="A52" s="225" t="s">
        <v>95</v>
      </c>
      <c r="B52" s="254" t="s">
        <v>96</v>
      </c>
      <c r="C52" s="255"/>
      <c r="D52" s="255"/>
      <c r="E52" s="256">
        <f t="shared" ref="E52:G52" si="5">E53</f>
        <v>60</v>
      </c>
      <c r="F52" s="257">
        <f t="shared" si="5"/>
        <v>60</v>
      </c>
      <c r="G52" s="257">
        <f t="shared" si="5"/>
        <v>60</v>
      </c>
    </row>
    <row r="53" spans="1:7" ht="26.4">
      <c r="A53" s="225" t="s">
        <v>235</v>
      </c>
      <c r="B53" s="254" t="s">
        <v>96</v>
      </c>
      <c r="C53" s="258" t="s">
        <v>229</v>
      </c>
      <c r="D53" s="255"/>
      <c r="E53" s="256">
        <f>E54</f>
        <v>60</v>
      </c>
      <c r="F53" s="256">
        <f>F54</f>
        <v>60</v>
      </c>
      <c r="G53" s="256">
        <f>G54</f>
        <v>60</v>
      </c>
    </row>
    <row r="54" spans="1:7">
      <c r="A54" s="225" t="s">
        <v>209</v>
      </c>
      <c r="B54" s="254" t="s">
        <v>96</v>
      </c>
      <c r="C54" s="258" t="s">
        <v>230</v>
      </c>
      <c r="D54" s="258"/>
      <c r="E54" s="259">
        <f t="shared" ref="E54:G57" si="6">E55</f>
        <v>60</v>
      </c>
      <c r="F54" s="259">
        <f t="shared" si="6"/>
        <v>60</v>
      </c>
      <c r="G54" s="259">
        <f t="shared" si="6"/>
        <v>60</v>
      </c>
    </row>
    <row r="55" spans="1:7">
      <c r="A55" s="225" t="s">
        <v>209</v>
      </c>
      <c r="B55" s="254" t="s">
        <v>96</v>
      </c>
      <c r="C55" s="258" t="s">
        <v>231</v>
      </c>
      <c r="D55" s="258"/>
      <c r="E55" s="259">
        <f t="shared" si="6"/>
        <v>60</v>
      </c>
      <c r="F55" s="259">
        <v>60</v>
      </c>
      <c r="G55" s="259">
        <v>60</v>
      </c>
    </row>
    <row r="56" spans="1:7" ht="42" customHeight="1">
      <c r="A56" s="225" t="s">
        <v>319</v>
      </c>
      <c r="B56" s="254" t="s">
        <v>96</v>
      </c>
      <c r="C56" s="258" t="s">
        <v>234</v>
      </c>
      <c r="D56" s="258"/>
      <c r="E56" s="259">
        <f t="shared" si="6"/>
        <v>60</v>
      </c>
      <c r="F56" s="259">
        <f t="shared" si="6"/>
        <v>0</v>
      </c>
      <c r="G56" s="259">
        <f t="shared" si="6"/>
        <v>0</v>
      </c>
    </row>
    <row r="57" spans="1:7">
      <c r="A57" s="225" t="s">
        <v>318</v>
      </c>
      <c r="B57" s="254" t="s">
        <v>96</v>
      </c>
      <c r="C57" s="258" t="s">
        <v>234</v>
      </c>
      <c r="D57" s="255"/>
      <c r="E57" s="240">
        <f t="shared" si="6"/>
        <v>60</v>
      </c>
      <c r="F57" s="240">
        <f t="shared" si="6"/>
        <v>0</v>
      </c>
      <c r="G57" s="240">
        <f t="shared" si="6"/>
        <v>0</v>
      </c>
    </row>
    <row r="58" spans="1:7" ht="26.4">
      <c r="A58" s="297" t="s">
        <v>317</v>
      </c>
      <c r="B58" s="260" t="s">
        <v>96</v>
      </c>
      <c r="C58" s="260" t="s">
        <v>234</v>
      </c>
      <c r="D58" s="255" t="s">
        <v>253</v>
      </c>
      <c r="E58" s="240">
        <v>60</v>
      </c>
      <c r="F58" s="240">
        <v>0</v>
      </c>
      <c r="G58" s="240">
        <v>0</v>
      </c>
    </row>
    <row r="59" spans="1:7">
      <c r="A59" s="218" t="s">
        <v>97</v>
      </c>
      <c r="B59" s="261" t="s">
        <v>98</v>
      </c>
      <c r="C59" s="255"/>
      <c r="D59" s="255"/>
      <c r="E59" s="256">
        <f>E60+E67+E73</f>
        <v>319.5</v>
      </c>
      <c r="F59" s="256">
        <f>F60+F67+F73</f>
        <v>20</v>
      </c>
      <c r="G59" s="256">
        <f>G60+G67+G73</f>
        <v>20.5</v>
      </c>
    </row>
    <row r="60" spans="1:7" ht="27" customHeight="1">
      <c r="A60" s="218" t="s">
        <v>232</v>
      </c>
      <c r="B60" s="261" t="s">
        <v>98</v>
      </c>
      <c r="C60" s="262" t="s">
        <v>286</v>
      </c>
      <c r="D60" s="261"/>
      <c r="E60" s="263">
        <f t="shared" ref="E60:G62" si="7">E61</f>
        <v>16</v>
      </c>
      <c r="F60" s="263">
        <f t="shared" si="7"/>
        <v>16.5</v>
      </c>
      <c r="G60" s="263">
        <f t="shared" si="7"/>
        <v>17</v>
      </c>
    </row>
    <row r="61" spans="1:7" ht="66">
      <c r="A61" s="218" t="s">
        <v>267</v>
      </c>
      <c r="B61" s="264" t="s">
        <v>98</v>
      </c>
      <c r="C61" s="262" t="s">
        <v>162</v>
      </c>
      <c r="D61" s="264"/>
      <c r="E61" s="257">
        <f t="shared" si="7"/>
        <v>16</v>
      </c>
      <c r="F61" s="257">
        <f t="shared" si="7"/>
        <v>16.5</v>
      </c>
      <c r="G61" s="257">
        <f t="shared" si="7"/>
        <v>17</v>
      </c>
    </row>
    <row r="62" spans="1:7">
      <c r="A62" s="218" t="s">
        <v>149</v>
      </c>
      <c r="B62" s="264" t="s">
        <v>98</v>
      </c>
      <c r="C62" s="262" t="s">
        <v>163</v>
      </c>
      <c r="D62" s="264"/>
      <c r="E62" s="257">
        <f t="shared" si="7"/>
        <v>16</v>
      </c>
      <c r="F62" s="257">
        <f t="shared" si="7"/>
        <v>16.5</v>
      </c>
      <c r="G62" s="257">
        <f t="shared" si="7"/>
        <v>17</v>
      </c>
    </row>
    <row r="63" spans="1:7" ht="52.8">
      <c r="A63" s="225" t="s">
        <v>320</v>
      </c>
      <c r="B63" s="264" t="s">
        <v>98</v>
      </c>
      <c r="C63" s="262" t="s">
        <v>165</v>
      </c>
      <c r="D63" s="265"/>
      <c r="E63" s="257">
        <f t="shared" ref="E63:G65" si="8">E64</f>
        <v>16</v>
      </c>
      <c r="F63" s="257">
        <f t="shared" si="8"/>
        <v>16.5</v>
      </c>
      <c r="G63" s="257">
        <f t="shared" si="8"/>
        <v>17</v>
      </c>
    </row>
    <row r="64" spans="1:7" ht="56.4" customHeight="1">
      <c r="A64" s="218" t="s">
        <v>166</v>
      </c>
      <c r="B64" s="264" t="s">
        <v>98</v>
      </c>
      <c r="C64" s="266" t="s">
        <v>167</v>
      </c>
      <c r="D64" s="265"/>
      <c r="E64" s="257">
        <f t="shared" si="8"/>
        <v>16</v>
      </c>
      <c r="F64" s="257">
        <f t="shared" si="8"/>
        <v>16.5</v>
      </c>
      <c r="G64" s="257">
        <f t="shared" si="8"/>
        <v>17</v>
      </c>
    </row>
    <row r="65" spans="1:7">
      <c r="A65" s="225" t="s">
        <v>321</v>
      </c>
      <c r="B65" s="264" t="s">
        <v>98</v>
      </c>
      <c r="C65" s="266" t="s">
        <v>167</v>
      </c>
      <c r="D65" s="265"/>
      <c r="E65" s="257">
        <f t="shared" si="8"/>
        <v>16</v>
      </c>
      <c r="F65" s="257">
        <f t="shared" si="8"/>
        <v>16.5</v>
      </c>
      <c r="G65" s="257">
        <f t="shared" si="8"/>
        <v>17</v>
      </c>
    </row>
    <row r="66" spans="1:7">
      <c r="A66" s="297" t="s">
        <v>322</v>
      </c>
      <c r="B66" s="267" t="s">
        <v>98</v>
      </c>
      <c r="C66" s="128" t="s">
        <v>167</v>
      </c>
      <c r="D66" s="261"/>
      <c r="E66" s="250">
        <v>16</v>
      </c>
      <c r="F66" s="250">
        <v>16.5</v>
      </c>
      <c r="G66" s="250">
        <v>17</v>
      </c>
    </row>
    <row r="67" spans="1:7" ht="26.4">
      <c r="A67" s="225" t="s">
        <v>206</v>
      </c>
      <c r="B67" s="264" t="s">
        <v>98</v>
      </c>
      <c r="C67" s="254" t="s">
        <v>205</v>
      </c>
      <c r="D67" s="254"/>
      <c r="E67" s="256">
        <f t="shared" ref="E67:G71" si="9">E68</f>
        <v>3.5</v>
      </c>
      <c r="F67" s="256">
        <f t="shared" si="9"/>
        <v>3.5</v>
      </c>
      <c r="G67" s="256">
        <f t="shared" si="9"/>
        <v>3.5</v>
      </c>
    </row>
    <row r="68" spans="1:7" ht="26.4">
      <c r="A68" s="225" t="s">
        <v>220</v>
      </c>
      <c r="B68" s="264" t="s">
        <v>98</v>
      </c>
      <c r="C68" s="254" t="s">
        <v>215</v>
      </c>
      <c r="D68" s="260"/>
      <c r="E68" s="256">
        <f t="shared" si="9"/>
        <v>3.5</v>
      </c>
      <c r="F68" s="256">
        <f t="shared" si="9"/>
        <v>3.5</v>
      </c>
      <c r="G68" s="256">
        <f t="shared" si="9"/>
        <v>3.5</v>
      </c>
    </row>
    <row r="69" spans="1:7">
      <c r="A69" s="225" t="s">
        <v>209</v>
      </c>
      <c r="B69" s="264" t="s">
        <v>98</v>
      </c>
      <c r="C69" s="254" t="s">
        <v>216</v>
      </c>
      <c r="D69" s="260"/>
      <c r="E69" s="256">
        <f t="shared" si="9"/>
        <v>3.5</v>
      </c>
      <c r="F69" s="256">
        <f t="shared" si="9"/>
        <v>3.5</v>
      </c>
      <c r="G69" s="256">
        <f t="shared" si="9"/>
        <v>3.5</v>
      </c>
    </row>
    <row r="70" spans="1:7" ht="68.400000000000006" customHeight="1">
      <c r="A70" s="225" t="s">
        <v>226</v>
      </c>
      <c r="B70" s="264" t="s">
        <v>98</v>
      </c>
      <c r="C70" s="266" t="s">
        <v>227</v>
      </c>
      <c r="D70" s="260"/>
      <c r="E70" s="256">
        <f t="shared" si="9"/>
        <v>3.5</v>
      </c>
      <c r="F70" s="256">
        <f t="shared" si="9"/>
        <v>3.5</v>
      </c>
      <c r="G70" s="256">
        <f t="shared" si="9"/>
        <v>3.5</v>
      </c>
    </row>
    <row r="71" spans="1:7">
      <c r="A71" s="225" t="s">
        <v>321</v>
      </c>
      <c r="B71" s="264" t="s">
        <v>98</v>
      </c>
      <c r="C71" s="266" t="s">
        <v>227</v>
      </c>
      <c r="D71" s="255"/>
      <c r="E71" s="256">
        <f t="shared" si="9"/>
        <v>3.5</v>
      </c>
      <c r="F71" s="256">
        <f t="shared" si="9"/>
        <v>3.5</v>
      </c>
      <c r="G71" s="256">
        <f t="shared" si="9"/>
        <v>3.5</v>
      </c>
    </row>
    <row r="72" spans="1:7" ht="42" customHeight="1">
      <c r="A72" s="297" t="s">
        <v>311</v>
      </c>
      <c r="B72" s="267" t="s">
        <v>98</v>
      </c>
      <c r="C72" s="128" t="s">
        <v>227</v>
      </c>
      <c r="D72" s="255" t="s">
        <v>247</v>
      </c>
      <c r="E72" s="240">
        <v>3.5</v>
      </c>
      <c r="F72" s="268">
        <v>3.5</v>
      </c>
      <c r="G72" s="240">
        <v>3.5</v>
      </c>
    </row>
    <row r="73" spans="1:7" s="85" customFormat="1" ht="30.6" customHeight="1">
      <c r="A73" s="218" t="s">
        <v>235</v>
      </c>
      <c r="B73" s="264" t="s">
        <v>98</v>
      </c>
      <c r="C73" s="254" t="s">
        <v>229</v>
      </c>
      <c r="D73" s="261"/>
      <c r="E73" s="263">
        <f t="shared" ref="E73:G74" si="10">E74</f>
        <v>300</v>
      </c>
      <c r="F73" s="263">
        <f t="shared" si="10"/>
        <v>0</v>
      </c>
      <c r="G73" s="263">
        <f t="shared" si="10"/>
        <v>0</v>
      </c>
    </row>
    <row r="74" spans="1:7">
      <c r="A74" s="225" t="s">
        <v>209</v>
      </c>
      <c r="B74" s="264" t="s">
        <v>98</v>
      </c>
      <c r="C74" s="254" t="s">
        <v>230</v>
      </c>
      <c r="D74" s="261"/>
      <c r="E74" s="263">
        <f t="shared" si="10"/>
        <v>300</v>
      </c>
      <c r="F74" s="263">
        <f t="shared" si="10"/>
        <v>0</v>
      </c>
      <c r="G74" s="263">
        <f t="shared" si="10"/>
        <v>0</v>
      </c>
    </row>
    <row r="75" spans="1:7">
      <c r="A75" s="200" t="s">
        <v>209</v>
      </c>
      <c r="B75" s="264" t="s">
        <v>98</v>
      </c>
      <c r="C75" s="254" t="s">
        <v>231</v>
      </c>
      <c r="D75" s="261"/>
      <c r="E75" s="263">
        <f>E76+E79</f>
        <v>300</v>
      </c>
      <c r="F75" s="263">
        <f>F76+F79</f>
        <v>0</v>
      </c>
      <c r="G75" s="263">
        <f>G76+G79</f>
        <v>0</v>
      </c>
    </row>
    <row r="76" spans="1:7" ht="26.4">
      <c r="A76" s="225" t="s">
        <v>323</v>
      </c>
      <c r="B76" s="264" t="s">
        <v>98</v>
      </c>
      <c r="C76" s="254" t="s">
        <v>233</v>
      </c>
      <c r="D76" s="261"/>
      <c r="E76" s="263">
        <f t="shared" ref="E76:G78" si="11">E77</f>
        <v>300</v>
      </c>
      <c r="F76" s="263">
        <f t="shared" si="11"/>
        <v>0</v>
      </c>
      <c r="G76" s="263">
        <f t="shared" si="11"/>
        <v>0</v>
      </c>
    </row>
    <row r="77" spans="1:7" ht="14.4" customHeight="1">
      <c r="A77" s="225" t="s">
        <v>321</v>
      </c>
      <c r="B77" s="264" t="s">
        <v>98</v>
      </c>
      <c r="C77" s="254" t="s">
        <v>233</v>
      </c>
      <c r="D77" s="267"/>
      <c r="E77" s="257">
        <f t="shared" si="11"/>
        <v>300</v>
      </c>
      <c r="F77" s="257">
        <f t="shared" si="11"/>
        <v>0</v>
      </c>
      <c r="G77" s="257">
        <f t="shared" si="11"/>
        <v>0</v>
      </c>
    </row>
    <row r="78" spans="1:7" s="85" customFormat="1">
      <c r="A78" s="613" t="s">
        <v>322</v>
      </c>
      <c r="B78" s="267" t="s">
        <v>98</v>
      </c>
      <c r="C78" s="260" t="s">
        <v>233</v>
      </c>
      <c r="D78" s="265" t="s">
        <v>247</v>
      </c>
      <c r="E78" s="250">
        <v>300</v>
      </c>
      <c r="F78" s="250">
        <f t="shared" si="11"/>
        <v>0</v>
      </c>
      <c r="G78" s="250">
        <f t="shared" si="11"/>
        <v>0</v>
      </c>
    </row>
    <row r="79" spans="1:7">
      <c r="A79" s="225" t="s">
        <v>324</v>
      </c>
      <c r="B79" s="264" t="s">
        <v>98</v>
      </c>
      <c r="C79" s="254" t="s">
        <v>233</v>
      </c>
      <c r="E79" s="269">
        <f>E80</f>
        <v>0</v>
      </c>
      <c r="F79" s="269">
        <f>F80</f>
        <v>0</v>
      </c>
      <c r="G79" s="269">
        <f>G80</f>
        <v>0</v>
      </c>
    </row>
    <row r="80" spans="1:7">
      <c r="A80" s="297" t="s">
        <v>322</v>
      </c>
      <c r="B80" s="267" t="s">
        <v>98</v>
      </c>
      <c r="C80" s="260" t="s">
        <v>233</v>
      </c>
      <c r="D80" s="265" t="s">
        <v>253</v>
      </c>
      <c r="E80" s="250">
        <v>0</v>
      </c>
      <c r="F80" s="250">
        <v>0</v>
      </c>
      <c r="G80" s="250">
        <v>0</v>
      </c>
    </row>
    <row r="81" spans="1:7">
      <c r="A81" s="218" t="s">
        <v>99</v>
      </c>
      <c r="B81" s="264" t="s">
        <v>100</v>
      </c>
      <c r="D81" s="264"/>
      <c r="E81" s="257">
        <f t="shared" ref="E81:G82" si="12">E82</f>
        <v>233.1</v>
      </c>
      <c r="F81" s="257">
        <f t="shared" si="12"/>
        <v>240.8</v>
      </c>
      <c r="G81" s="257">
        <f t="shared" si="12"/>
        <v>0</v>
      </c>
    </row>
    <row r="82" spans="1:7" ht="26.4">
      <c r="A82" s="218" t="s">
        <v>101</v>
      </c>
      <c r="B82" s="264" t="s">
        <v>102</v>
      </c>
      <c r="C82" s="264" t="s">
        <v>286</v>
      </c>
      <c r="D82" s="264"/>
      <c r="E82" s="257">
        <f t="shared" si="12"/>
        <v>233.1</v>
      </c>
      <c r="F82" s="257">
        <f t="shared" si="12"/>
        <v>240.8</v>
      </c>
      <c r="G82" s="257">
        <f t="shared" si="12"/>
        <v>0</v>
      </c>
    </row>
    <row r="83" spans="1:7" ht="27.6" customHeight="1">
      <c r="A83" s="218" t="s">
        <v>235</v>
      </c>
      <c r="B83" s="264" t="s">
        <v>102</v>
      </c>
      <c r="C83" s="264" t="s">
        <v>229</v>
      </c>
      <c r="D83" s="267"/>
      <c r="E83" s="263">
        <f t="shared" ref="E83:G85" si="13">E84</f>
        <v>233.1</v>
      </c>
      <c r="F83" s="263">
        <f t="shared" si="13"/>
        <v>240.8</v>
      </c>
      <c r="G83" s="263">
        <f t="shared" si="13"/>
        <v>0</v>
      </c>
    </row>
    <row r="84" spans="1:7">
      <c r="A84" s="200" t="s">
        <v>209</v>
      </c>
      <c r="B84" s="264" t="s">
        <v>102</v>
      </c>
      <c r="C84" s="264" t="s">
        <v>230</v>
      </c>
      <c r="D84" s="265"/>
      <c r="E84" s="263">
        <f t="shared" si="13"/>
        <v>233.1</v>
      </c>
      <c r="F84" s="263">
        <f t="shared" si="13"/>
        <v>240.8</v>
      </c>
      <c r="G84" s="263">
        <f t="shared" si="13"/>
        <v>0</v>
      </c>
    </row>
    <row r="85" spans="1:7">
      <c r="A85" s="200" t="s">
        <v>209</v>
      </c>
      <c r="B85" s="264" t="s">
        <v>102</v>
      </c>
      <c r="C85" s="264" t="s">
        <v>231</v>
      </c>
      <c r="D85" s="255"/>
      <c r="E85" s="263">
        <f t="shared" si="13"/>
        <v>233.1</v>
      </c>
      <c r="F85" s="263">
        <f t="shared" si="13"/>
        <v>240.8</v>
      </c>
      <c r="G85" s="263">
        <f t="shared" si="13"/>
        <v>0</v>
      </c>
    </row>
    <row r="86" spans="1:7" ht="39.6">
      <c r="A86" s="218" t="s">
        <v>268</v>
      </c>
      <c r="B86" s="264" t="s">
        <v>102</v>
      </c>
      <c r="C86" s="266" t="s">
        <v>236</v>
      </c>
      <c r="D86" s="261"/>
      <c r="E86" s="263">
        <f>E87</f>
        <v>233.1</v>
      </c>
      <c r="F86" s="263">
        <f t="shared" ref="F86:G86" si="14">F87</f>
        <v>240.8</v>
      </c>
      <c r="G86" s="263">
        <f t="shared" si="14"/>
        <v>0</v>
      </c>
    </row>
    <row r="87" spans="1:7" ht="28.8" customHeight="1">
      <c r="A87" s="225" t="s">
        <v>312</v>
      </c>
      <c r="B87" s="264" t="s">
        <v>102</v>
      </c>
      <c r="C87" s="266" t="s">
        <v>236</v>
      </c>
      <c r="D87" s="261"/>
      <c r="E87" s="263">
        <f>E88</f>
        <v>233.1</v>
      </c>
      <c r="F87" s="263">
        <f>F88</f>
        <v>240.8</v>
      </c>
      <c r="G87" s="263">
        <f>G88</f>
        <v>0</v>
      </c>
    </row>
    <row r="88" spans="1:7">
      <c r="A88" s="297" t="s">
        <v>325</v>
      </c>
      <c r="B88" s="267" t="s">
        <v>102</v>
      </c>
      <c r="C88" s="128" t="s">
        <v>236</v>
      </c>
      <c r="D88" s="260" t="s">
        <v>248</v>
      </c>
      <c r="E88" s="270">
        <v>233.1</v>
      </c>
      <c r="F88" s="270">
        <v>240.8</v>
      </c>
      <c r="G88" s="270">
        <v>0</v>
      </c>
    </row>
    <row r="89" spans="1:7" ht="40.799999999999997" customHeight="1">
      <c r="A89" s="200" t="s">
        <v>103</v>
      </c>
      <c r="B89" s="254" t="s">
        <v>104</v>
      </c>
      <c r="C89" s="266"/>
      <c r="D89" s="264"/>
      <c r="E89" s="257">
        <f>E90+E96+E101</f>
        <v>65</v>
      </c>
      <c r="F89" s="257">
        <f>F90+F96+F101</f>
        <v>40</v>
      </c>
      <c r="G89" s="257">
        <f>G90+G96+G101</f>
        <v>0</v>
      </c>
    </row>
    <row r="90" spans="1:7" ht="69" customHeight="1">
      <c r="A90" s="200" t="s">
        <v>269</v>
      </c>
      <c r="B90" s="254" t="s">
        <v>108</v>
      </c>
      <c r="C90" s="266" t="s">
        <v>157</v>
      </c>
      <c r="D90" s="255"/>
      <c r="E90" s="257">
        <f t="shared" ref="E90:G92" si="15">E91</f>
        <v>40</v>
      </c>
      <c r="F90" s="257">
        <f t="shared" si="15"/>
        <v>40</v>
      </c>
      <c r="G90" s="257">
        <f t="shared" si="15"/>
        <v>0</v>
      </c>
    </row>
    <row r="91" spans="1:7" ht="13.8" customHeight="1">
      <c r="A91" s="200" t="s">
        <v>149</v>
      </c>
      <c r="B91" s="254" t="s">
        <v>108</v>
      </c>
      <c r="C91" s="266" t="s">
        <v>158</v>
      </c>
      <c r="D91" s="265"/>
      <c r="E91" s="257">
        <f t="shared" si="15"/>
        <v>40</v>
      </c>
      <c r="F91" s="257">
        <f t="shared" si="15"/>
        <v>40</v>
      </c>
      <c r="G91" s="257">
        <f t="shared" si="15"/>
        <v>0</v>
      </c>
    </row>
    <row r="92" spans="1:7" ht="55.2" customHeight="1">
      <c r="A92" s="225" t="s">
        <v>326</v>
      </c>
      <c r="B92" s="254" t="s">
        <v>108</v>
      </c>
      <c r="C92" s="266" t="s">
        <v>159</v>
      </c>
      <c r="D92" s="255"/>
      <c r="E92" s="257">
        <f t="shared" si="15"/>
        <v>40</v>
      </c>
      <c r="F92" s="257">
        <f t="shared" si="15"/>
        <v>40</v>
      </c>
      <c r="G92" s="257">
        <f t="shared" si="15"/>
        <v>0</v>
      </c>
    </row>
    <row r="93" spans="1:7" ht="17.399999999999999" customHeight="1">
      <c r="A93" s="225" t="s">
        <v>107</v>
      </c>
      <c r="B93" s="254" t="s">
        <v>108</v>
      </c>
      <c r="C93" s="266" t="s">
        <v>160</v>
      </c>
      <c r="D93" s="258"/>
      <c r="E93" s="259">
        <f t="shared" ref="E93:G97" si="16">E94</f>
        <v>40</v>
      </c>
      <c r="F93" s="259">
        <f t="shared" si="16"/>
        <v>40</v>
      </c>
      <c r="G93" s="259">
        <f t="shared" si="16"/>
        <v>0</v>
      </c>
    </row>
    <row r="94" spans="1:7" ht="15.6" customHeight="1">
      <c r="A94" s="225" t="s">
        <v>321</v>
      </c>
      <c r="B94" s="254" t="s">
        <v>108</v>
      </c>
      <c r="C94" s="266" t="s">
        <v>160</v>
      </c>
      <c r="D94" s="258"/>
      <c r="E94" s="259">
        <f t="shared" si="16"/>
        <v>40</v>
      </c>
      <c r="F94" s="259">
        <f t="shared" si="16"/>
        <v>40</v>
      </c>
      <c r="G94" s="259">
        <f t="shared" si="16"/>
        <v>0</v>
      </c>
    </row>
    <row r="95" spans="1:7">
      <c r="A95" s="297" t="s">
        <v>322</v>
      </c>
      <c r="B95" s="260" t="s">
        <v>108</v>
      </c>
      <c r="C95" s="128" t="s">
        <v>160</v>
      </c>
      <c r="D95" s="260" t="s">
        <v>247</v>
      </c>
      <c r="E95" s="270">
        <v>40</v>
      </c>
      <c r="F95" s="270">
        <v>40</v>
      </c>
      <c r="G95" s="270">
        <f t="shared" si="16"/>
        <v>0</v>
      </c>
    </row>
    <row r="96" spans="1:7" ht="25.8" customHeight="1">
      <c r="A96" s="225" t="s">
        <v>235</v>
      </c>
      <c r="B96" s="254" t="s">
        <v>108</v>
      </c>
      <c r="C96" s="266" t="s">
        <v>229</v>
      </c>
      <c r="D96" s="260"/>
      <c r="E96" s="256">
        <f>E97</f>
        <v>20</v>
      </c>
      <c r="F96" s="256">
        <f t="shared" si="16"/>
        <v>0</v>
      </c>
      <c r="G96" s="256">
        <f t="shared" si="16"/>
        <v>0</v>
      </c>
    </row>
    <row r="97" spans="1:7">
      <c r="A97" s="225" t="s">
        <v>209</v>
      </c>
      <c r="B97" s="254" t="s">
        <v>108</v>
      </c>
      <c r="C97" s="266" t="s">
        <v>230</v>
      </c>
      <c r="D97" s="255"/>
      <c r="E97" s="256">
        <f t="shared" si="16"/>
        <v>20</v>
      </c>
      <c r="F97" s="256">
        <f t="shared" si="16"/>
        <v>0</v>
      </c>
      <c r="G97" s="256">
        <f t="shared" si="16"/>
        <v>0</v>
      </c>
    </row>
    <row r="98" spans="1:7">
      <c r="A98" s="225" t="s">
        <v>209</v>
      </c>
      <c r="B98" s="254" t="s">
        <v>108</v>
      </c>
      <c r="C98" s="266" t="s">
        <v>231</v>
      </c>
      <c r="E98" s="263">
        <f t="shared" ref="E98:G99" si="17">E99</f>
        <v>20</v>
      </c>
      <c r="F98" s="263">
        <f t="shared" si="17"/>
        <v>0</v>
      </c>
      <c r="G98" s="263">
        <f t="shared" si="17"/>
        <v>0</v>
      </c>
    </row>
    <row r="99" spans="1:7" ht="18" customHeight="1">
      <c r="A99" s="225" t="s">
        <v>321</v>
      </c>
      <c r="B99" s="254" t="s">
        <v>108</v>
      </c>
      <c r="C99" s="266" t="s">
        <v>372</v>
      </c>
      <c r="D99" s="261"/>
      <c r="E99" s="263">
        <f t="shared" si="17"/>
        <v>20</v>
      </c>
      <c r="F99" s="263">
        <f t="shared" si="17"/>
        <v>0</v>
      </c>
      <c r="G99" s="263">
        <f t="shared" si="17"/>
        <v>0</v>
      </c>
    </row>
    <row r="100" spans="1:7" ht="44.4" customHeight="1">
      <c r="A100" s="297" t="s">
        <v>327</v>
      </c>
      <c r="B100" s="260" t="s">
        <v>108</v>
      </c>
      <c r="C100" s="128" t="s">
        <v>372</v>
      </c>
      <c r="D100" s="255" t="s">
        <v>247</v>
      </c>
      <c r="E100" s="270">
        <v>20</v>
      </c>
      <c r="F100" s="270">
        <v>0</v>
      </c>
      <c r="G100" s="270">
        <v>0</v>
      </c>
    </row>
    <row r="101" spans="1:7" ht="39.6">
      <c r="A101" s="225" t="s">
        <v>254</v>
      </c>
      <c r="B101" s="258" t="s">
        <v>106</v>
      </c>
      <c r="C101" s="271"/>
      <c r="D101" s="258"/>
      <c r="E101" s="259">
        <f t="shared" ref="E101:E103" si="18">E102</f>
        <v>5</v>
      </c>
      <c r="F101" s="263">
        <f t="shared" ref="F101:G106" si="19">F102</f>
        <v>0</v>
      </c>
      <c r="G101" s="263">
        <f t="shared" si="19"/>
        <v>0</v>
      </c>
    </row>
    <row r="102" spans="1:7" ht="69.599999999999994" customHeight="1">
      <c r="A102" s="200" t="s">
        <v>270</v>
      </c>
      <c r="B102" s="258" t="s">
        <v>106</v>
      </c>
      <c r="C102" s="272" t="s">
        <v>179</v>
      </c>
      <c r="D102" s="260"/>
      <c r="E102" s="256">
        <f>E103</f>
        <v>5</v>
      </c>
      <c r="F102" s="263">
        <f t="shared" si="19"/>
        <v>0</v>
      </c>
      <c r="G102" s="263">
        <f t="shared" si="19"/>
        <v>0</v>
      </c>
    </row>
    <row r="103" spans="1:7" ht="15.6" customHeight="1">
      <c r="A103" s="200" t="s">
        <v>149</v>
      </c>
      <c r="B103" s="258" t="s">
        <v>106</v>
      </c>
      <c r="C103" s="272" t="s">
        <v>180</v>
      </c>
      <c r="D103" s="260"/>
      <c r="E103" s="256">
        <f t="shared" si="18"/>
        <v>5</v>
      </c>
      <c r="F103" s="263">
        <f t="shared" si="19"/>
        <v>0</v>
      </c>
      <c r="G103" s="263">
        <f t="shared" si="19"/>
        <v>0</v>
      </c>
    </row>
    <row r="104" spans="1:7" ht="52.8">
      <c r="A104" s="200" t="s">
        <v>181</v>
      </c>
      <c r="B104" s="258" t="s">
        <v>106</v>
      </c>
      <c r="C104" s="272" t="s">
        <v>182</v>
      </c>
      <c r="D104" s="255"/>
      <c r="E104" s="256">
        <f>E105</f>
        <v>5</v>
      </c>
      <c r="F104" s="263">
        <f t="shared" si="19"/>
        <v>0</v>
      </c>
      <c r="G104" s="263">
        <f t="shared" si="19"/>
        <v>0</v>
      </c>
    </row>
    <row r="105" spans="1:7" ht="43.2" customHeight="1">
      <c r="A105" s="200" t="s">
        <v>271</v>
      </c>
      <c r="B105" s="258" t="s">
        <v>106</v>
      </c>
      <c r="C105" s="272" t="s">
        <v>183</v>
      </c>
      <c r="E105" s="263">
        <f>E106</f>
        <v>5</v>
      </c>
      <c r="F105" s="263">
        <f t="shared" si="19"/>
        <v>0</v>
      </c>
      <c r="G105" s="263">
        <f t="shared" si="19"/>
        <v>0</v>
      </c>
    </row>
    <row r="106" spans="1:7" ht="16.8" customHeight="1">
      <c r="A106" s="225" t="s">
        <v>321</v>
      </c>
      <c r="B106" s="258" t="s">
        <v>106</v>
      </c>
      <c r="C106" s="272" t="s">
        <v>183</v>
      </c>
      <c r="D106" s="261"/>
      <c r="E106" s="263">
        <f>E107</f>
        <v>5</v>
      </c>
      <c r="F106" s="263">
        <f t="shared" si="19"/>
        <v>0</v>
      </c>
      <c r="G106" s="263">
        <f t="shared" si="19"/>
        <v>0</v>
      </c>
    </row>
    <row r="107" spans="1:7" ht="30.6" customHeight="1">
      <c r="A107" s="201" t="s">
        <v>151</v>
      </c>
      <c r="B107" s="260" t="s">
        <v>106</v>
      </c>
      <c r="C107" s="271" t="s">
        <v>183</v>
      </c>
      <c r="D107" s="255" t="s">
        <v>247</v>
      </c>
      <c r="E107" s="270">
        <v>5</v>
      </c>
      <c r="F107" s="270">
        <v>0</v>
      </c>
      <c r="G107" s="270">
        <v>0</v>
      </c>
    </row>
    <row r="108" spans="1:7">
      <c r="A108" s="200" t="s">
        <v>109</v>
      </c>
      <c r="B108" s="273" t="s">
        <v>110</v>
      </c>
      <c r="C108" s="260"/>
      <c r="D108" s="260"/>
      <c r="E108" s="276">
        <f>E109+E127</f>
        <v>1787.72</v>
      </c>
      <c r="F108" s="277">
        <f>F109+F127</f>
        <v>2715.7</v>
      </c>
      <c r="G108" s="277">
        <f>G109+G127</f>
        <v>1952.3</v>
      </c>
    </row>
    <row r="109" spans="1:7" ht="14.4" customHeight="1">
      <c r="A109" s="225" t="s">
        <v>111</v>
      </c>
      <c r="B109" s="273" t="s">
        <v>112</v>
      </c>
      <c r="C109" s="274" t="s">
        <v>286</v>
      </c>
      <c r="D109" s="260"/>
      <c r="E109" s="256">
        <f>E110+E121</f>
        <v>1475.72</v>
      </c>
      <c r="F109" s="256">
        <f>F110+F121</f>
        <v>2715.7</v>
      </c>
      <c r="G109" s="256">
        <f>G110+G121</f>
        <v>1952.3</v>
      </c>
    </row>
    <row r="110" spans="1:7" ht="83.4" customHeight="1">
      <c r="A110" s="218" t="s">
        <v>272</v>
      </c>
      <c r="B110" s="273" t="s">
        <v>112</v>
      </c>
      <c r="C110" s="274" t="s">
        <v>148</v>
      </c>
      <c r="D110" s="260"/>
      <c r="E110" s="275">
        <f>E112+E117</f>
        <v>1277.52</v>
      </c>
      <c r="F110" s="275">
        <f>F112+F117</f>
        <v>2715.7</v>
      </c>
      <c r="G110" s="275">
        <f>G112+G117</f>
        <v>1952.3</v>
      </c>
    </row>
    <row r="111" spans="1:7" ht="15.6" customHeight="1">
      <c r="A111" s="218" t="s">
        <v>149</v>
      </c>
      <c r="B111" s="273" t="s">
        <v>112</v>
      </c>
      <c r="C111" s="274" t="s">
        <v>150</v>
      </c>
      <c r="D111" s="260"/>
      <c r="E111" s="276">
        <f>E112</f>
        <v>1277.52</v>
      </c>
      <c r="F111" s="276">
        <f>F112</f>
        <v>809.3</v>
      </c>
      <c r="G111" s="276">
        <f>G112</f>
        <v>1952.3</v>
      </c>
    </row>
    <row r="112" spans="1:7" ht="43.2" customHeight="1">
      <c r="A112" s="225" t="s">
        <v>328</v>
      </c>
      <c r="B112" s="273" t="s">
        <v>112</v>
      </c>
      <c r="C112" s="274" t="s">
        <v>255</v>
      </c>
      <c r="D112" s="258"/>
      <c r="E112" s="259">
        <f>E113</f>
        <v>1277.52</v>
      </c>
      <c r="F112" s="259">
        <f t="shared" ref="F112:G114" si="20">F113</f>
        <v>809.3</v>
      </c>
      <c r="G112" s="259">
        <f t="shared" si="20"/>
        <v>1952.3</v>
      </c>
    </row>
    <row r="113" spans="1:7" ht="39.6">
      <c r="A113" s="225" t="s">
        <v>256</v>
      </c>
      <c r="B113" s="273" t="s">
        <v>112</v>
      </c>
      <c r="C113" s="274" t="s">
        <v>257</v>
      </c>
      <c r="D113" s="255"/>
      <c r="E113" s="259">
        <f>E114</f>
        <v>1277.52</v>
      </c>
      <c r="F113" s="259">
        <f t="shared" si="20"/>
        <v>809.3</v>
      </c>
      <c r="G113" s="259">
        <f t="shared" si="20"/>
        <v>1952.3</v>
      </c>
    </row>
    <row r="114" spans="1:7" ht="15.6" customHeight="1">
      <c r="A114" s="225" t="s">
        <v>321</v>
      </c>
      <c r="B114" s="273" t="s">
        <v>112</v>
      </c>
      <c r="C114" s="274" t="s">
        <v>257</v>
      </c>
      <c r="D114" s="255"/>
      <c r="E114" s="277">
        <f>E115</f>
        <v>1277.52</v>
      </c>
      <c r="F114" s="256">
        <f t="shared" si="20"/>
        <v>809.3</v>
      </c>
      <c r="G114" s="277">
        <f t="shared" si="20"/>
        <v>1952.3</v>
      </c>
    </row>
    <row r="115" spans="1:7">
      <c r="A115" s="297" t="s">
        <v>322</v>
      </c>
      <c r="B115" s="278" t="s">
        <v>112</v>
      </c>
      <c r="C115" s="279" t="s">
        <v>257</v>
      </c>
      <c r="D115" s="280" t="s">
        <v>247</v>
      </c>
      <c r="E115" s="241">
        <v>1277.52</v>
      </c>
      <c r="F115" s="270">
        <v>809.3</v>
      </c>
      <c r="G115" s="241">
        <v>1952.3</v>
      </c>
    </row>
    <row r="116" spans="1:7">
      <c r="A116" s="225" t="s">
        <v>342</v>
      </c>
      <c r="B116" s="273" t="s">
        <v>112</v>
      </c>
      <c r="C116" s="266" t="s">
        <v>282</v>
      </c>
      <c r="D116" s="264"/>
      <c r="E116" s="281">
        <f t="shared" ref="E116:G119" si="21">E117</f>
        <v>0</v>
      </c>
      <c r="F116" s="281">
        <f t="shared" si="21"/>
        <v>1906.4</v>
      </c>
      <c r="G116" s="281">
        <f t="shared" si="21"/>
        <v>0</v>
      </c>
    </row>
    <row r="117" spans="1:7" ht="40.799999999999997" customHeight="1">
      <c r="A117" s="225" t="s">
        <v>365</v>
      </c>
      <c r="B117" s="273" t="s">
        <v>112</v>
      </c>
      <c r="C117" s="266" t="s">
        <v>283</v>
      </c>
      <c r="D117" s="258"/>
      <c r="E117" s="281">
        <f t="shared" si="21"/>
        <v>0</v>
      </c>
      <c r="F117" s="281">
        <f t="shared" si="21"/>
        <v>1906.4</v>
      </c>
      <c r="G117" s="281">
        <f t="shared" si="21"/>
        <v>0</v>
      </c>
    </row>
    <row r="118" spans="1:7" ht="27" customHeight="1">
      <c r="A118" s="225" t="s">
        <v>364</v>
      </c>
      <c r="B118" s="273" t="s">
        <v>112</v>
      </c>
      <c r="C118" s="266" t="s">
        <v>284</v>
      </c>
      <c r="D118" s="261"/>
      <c r="E118" s="281">
        <f t="shared" si="21"/>
        <v>0</v>
      </c>
      <c r="F118" s="281">
        <f t="shared" si="21"/>
        <v>1906.4</v>
      </c>
      <c r="G118" s="281">
        <f t="shared" si="21"/>
        <v>0</v>
      </c>
    </row>
    <row r="119" spans="1:7" ht="15.6" customHeight="1">
      <c r="A119" s="225" t="s">
        <v>321</v>
      </c>
      <c r="B119" s="273" t="s">
        <v>112</v>
      </c>
      <c r="C119" s="266" t="s">
        <v>284</v>
      </c>
      <c r="D119" s="261"/>
      <c r="E119" s="281">
        <f>E120</f>
        <v>0</v>
      </c>
      <c r="F119" s="281">
        <f t="shared" si="21"/>
        <v>1906.4</v>
      </c>
      <c r="G119" s="281">
        <f t="shared" si="21"/>
        <v>0</v>
      </c>
    </row>
    <row r="120" spans="1:7">
      <c r="A120" s="297" t="s">
        <v>321</v>
      </c>
      <c r="B120" s="278" t="s">
        <v>112</v>
      </c>
      <c r="C120" s="128" t="s">
        <v>284</v>
      </c>
      <c r="D120" s="282" t="s">
        <v>247</v>
      </c>
      <c r="E120" s="283">
        <v>0</v>
      </c>
      <c r="F120" s="240">
        <v>1906.4</v>
      </c>
      <c r="G120" s="240">
        <v>0</v>
      </c>
    </row>
    <row r="121" spans="1:7" ht="82.8" customHeight="1">
      <c r="A121" s="199" t="s">
        <v>307</v>
      </c>
      <c r="B121" s="273" t="s">
        <v>112</v>
      </c>
      <c r="C121" s="266" t="s">
        <v>152</v>
      </c>
      <c r="D121" s="261"/>
      <c r="E121" s="257">
        <f t="shared" ref="E121:G123" si="22">E122</f>
        <v>198.2</v>
      </c>
      <c r="F121" s="257">
        <f t="shared" si="22"/>
        <v>0</v>
      </c>
      <c r="G121" s="263">
        <f>G123</f>
        <v>0</v>
      </c>
    </row>
    <row r="122" spans="1:7" ht="99" customHeight="1">
      <c r="A122" s="200" t="s">
        <v>308</v>
      </c>
      <c r="B122" s="273" t="s">
        <v>112</v>
      </c>
      <c r="C122" s="266" t="s">
        <v>153</v>
      </c>
      <c r="D122" s="109"/>
      <c r="E122" s="257">
        <f t="shared" si="22"/>
        <v>198.2</v>
      </c>
      <c r="F122" s="257">
        <f t="shared" si="22"/>
        <v>0</v>
      </c>
      <c r="G122" s="257">
        <f t="shared" si="22"/>
        <v>0</v>
      </c>
    </row>
    <row r="123" spans="1:7" ht="40.200000000000003" customHeight="1">
      <c r="A123" s="225" t="s">
        <v>329</v>
      </c>
      <c r="B123" s="273" t="s">
        <v>112</v>
      </c>
      <c r="C123" s="266" t="s">
        <v>154</v>
      </c>
      <c r="D123" s="254"/>
      <c r="E123" s="257">
        <f t="shared" si="22"/>
        <v>198.2</v>
      </c>
      <c r="F123" s="257">
        <f t="shared" si="22"/>
        <v>0</v>
      </c>
      <c r="G123" s="257">
        <f t="shared" si="22"/>
        <v>0</v>
      </c>
    </row>
    <row r="124" spans="1:7" ht="66.599999999999994" customHeight="1">
      <c r="A124" s="225" t="s">
        <v>330</v>
      </c>
      <c r="B124" s="273" t="s">
        <v>112</v>
      </c>
      <c r="C124" s="266" t="s">
        <v>155</v>
      </c>
      <c r="D124" s="254"/>
      <c r="E124" s="257">
        <f t="shared" ref="E124:G125" si="23">E125</f>
        <v>198.2</v>
      </c>
      <c r="F124" s="257">
        <f t="shared" si="23"/>
        <v>0</v>
      </c>
      <c r="G124" s="257">
        <f t="shared" si="23"/>
        <v>0</v>
      </c>
    </row>
    <row r="125" spans="1:7" ht="18" customHeight="1">
      <c r="A125" s="225" t="s">
        <v>321</v>
      </c>
      <c r="B125" s="273" t="s">
        <v>112</v>
      </c>
      <c r="C125" s="266" t="s">
        <v>155</v>
      </c>
      <c r="D125" s="261"/>
      <c r="E125" s="263">
        <f t="shared" si="23"/>
        <v>198.2</v>
      </c>
      <c r="F125" s="263">
        <f t="shared" si="23"/>
        <v>0</v>
      </c>
      <c r="G125" s="263">
        <f t="shared" si="23"/>
        <v>0</v>
      </c>
    </row>
    <row r="126" spans="1:7" ht="100.8" customHeight="1">
      <c r="A126" s="201" t="s">
        <v>331</v>
      </c>
      <c r="B126" s="284" t="s">
        <v>112</v>
      </c>
      <c r="C126" s="128" t="s">
        <v>155</v>
      </c>
      <c r="D126" s="267" t="s">
        <v>247</v>
      </c>
      <c r="E126" s="250">
        <v>198.2</v>
      </c>
      <c r="F126" s="250">
        <v>0</v>
      </c>
      <c r="G126" s="250">
        <v>0</v>
      </c>
    </row>
    <row r="127" spans="1:7" ht="26.4">
      <c r="A127" s="218" t="s">
        <v>113</v>
      </c>
      <c r="B127" s="264" t="s">
        <v>114</v>
      </c>
      <c r="C127" s="261" t="s">
        <v>286</v>
      </c>
      <c r="D127" s="258"/>
      <c r="E127" s="257">
        <f>E128+E135</f>
        <v>312</v>
      </c>
      <c r="F127" s="257">
        <f>F128+F135</f>
        <v>0</v>
      </c>
      <c r="G127" s="257">
        <f>G128+G135</f>
        <v>0</v>
      </c>
    </row>
    <row r="128" spans="1:7" ht="57.6" customHeight="1">
      <c r="A128" s="218" t="s">
        <v>306</v>
      </c>
      <c r="B128" s="264" t="s">
        <v>114</v>
      </c>
      <c r="C128" s="261" t="s">
        <v>190</v>
      </c>
      <c r="D128" s="258"/>
      <c r="E128" s="257">
        <f>E129</f>
        <v>12</v>
      </c>
      <c r="F128" s="257">
        <f t="shared" ref="F128:G128" si="24">F129</f>
        <v>0</v>
      </c>
      <c r="G128" s="257">
        <f t="shared" si="24"/>
        <v>0</v>
      </c>
    </row>
    <row r="129" spans="1:7">
      <c r="A129" s="298" t="s">
        <v>333</v>
      </c>
      <c r="B129" s="264" t="s">
        <v>114</v>
      </c>
      <c r="C129" s="261" t="s">
        <v>191</v>
      </c>
      <c r="D129" s="255"/>
      <c r="E129" s="263">
        <f>E130</f>
        <v>12</v>
      </c>
      <c r="F129" s="263">
        <f>F130</f>
        <v>0</v>
      </c>
      <c r="G129" s="263">
        <f>G130</f>
        <v>0</v>
      </c>
    </row>
    <row r="130" spans="1:7" ht="111" customHeight="1">
      <c r="A130" s="298" t="s">
        <v>332</v>
      </c>
      <c r="B130" s="264" t="s">
        <v>114</v>
      </c>
      <c r="C130" s="261" t="s">
        <v>192</v>
      </c>
      <c r="D130" s="265"/>
      <c r="E130" s="263">
        <f>E131</f>
        <v>12</v>
      </c>
      <c r="F130" s="263">
        <f>F131</f>
        <v>0</v>
      </c>
      <c r="G130" s="263">
        <f>G131</f>
        <v>0</v>
      </c>
    </row>
    <row r="131" spans="1:7" ht="81" customHeight="1">
      <c r="A131" s="225" t="s">
        <v>334</v>
      </c>
      <c r="B131" s="264" t="s">
        <v>114</v>
      </c>
      <c r="C131" s="266" t="s">
        <v>285</v>
      </c>
      <c r="D131" s="258"/>
      <c r="E131" s="259">
        <f>E133</f>
        <v>12</v>
      </c>
      <c r="F131" s="259">
        <f>F133</f>
        <v>0</v>
      </c>
      <c r="G131" s="259">
        <f>G133</f>
        <v>0</v>
      </c>
    </row>
    <row r="132" spans="1:7" ht="16.8" customHeight="1">
      <c r="A132" s="225" t="s">
        <v>321</v>
      </c>
      <c r="B132" s="264" t="s">
        <v>114</v>
      </c>
      <c r="C132" s="266" t="s">
        <v>285</v>
      </c>
      <c r="D132" s="265"/>
      <c r="E132" s="257">
        <f t="shared" ref="E132:G133" si="25">E133</f>
        <v>12</v>
      </c>
      <c r="F132" s="257">
        <f t="shared" si="25"/>
        <v>0</v>
      </c>
      <c r="G132" s="257">
        <f t="shared" si="25"/>
        <v>0</v>
      </c>
    </row>
    <row r="133" spans="1:7">
      <c r="A133" s="216" t="s">
        <v>335</v>
      </c>
      <c r="B133" s="265" t="s">
        <v>114</v>
      </c>
      <c r="C133" s="128" t="s">
        <v>285</v>
      </c>
      <c r="D133" s="255" t="s">
        <v>247</v>
      </c>
      <c r="E133" s="269">
        <f t="shared" si="25"/>
        <v>12</v>
      </c>
      <c r="F133" s="269">
        <f t="shared" si="25"/>
        <v>0</v>
      </c>
      <c r="G133" s="269">
        <f t="shared" si="25"/>
        <v>0</v>
      </c>
    </row>
    <row r="134" spans="1:7" ht="27" customHeight="1">
      <c r="A134" s="218" t="s">
        <v>235</v>
      </c>
      <c r="B134" s="264" t="s">
        <v>114</v>
      </c>
      <c r="C134" s="285" t="s">
        <v>260</v>
      </c>
      <c r="E134" s="283">
        <v>12</v>
      </c>
      <c r="F134" s="268">
        <v>0</v>
      </c>
      <c r="G134" s="269">
        <v>0</v>
      </c>
    </row>
    <row r="135" spans="1:7">
      <c r="A135" s="218" t="s">
        <v>209</v>
      </c>
      <c r="B135" s="264" t="s">
        <v>114</v>
      </c>
      <c r="C135" s="261" t="s">
        <v>229</v>
      </c>
      <c r="D135" s="261"/>
      <c r="E135" s="263">
        <f>E136</f>
        <v>300</v>
      </c>
      <c r="F135" s="263">
        <f t="shared" ref="F135:G136" si="26">F136</f>
        <v>0</v>
      </c>
      <c r="G135" s="263">
        <f t="shared" si="26"/>
        <v>0</v>
      </c>
    </row>
    <row r="136" spans="1:7">
      <c r="A136" s="218" t="s">
        <v>209</v>
      </c>
      <c r="B136" s="264" t="s">
        <v>114</v>
      </c>
      <c r="C136" s="267" t="s">
        <v>230</v>
      </c>
      <c r="D136" s="267"/>
      <c r="E136" s="257">
        <f>E137</f>
        <v>300</v>
      </c>
      <c r="F136" s="257">
        <f t="shared" si="26"/>
        <v>0</v>
      </c>
      <c r="G136" s="257">
        <f t="shared" si="26"/>
        <v>0</v>
      </c>
    </row>
    <row r="137" spans="1:7" ht="26.4">
      <c r="A137" s="218" t="s">
        <v>258</v>
      </c>
      <c r="B137" s="264" t="s">
        <v>114</v>
      </c>
      <c r="C137" s="260" t="s">
        <v>231</v>
      </c>
      <c r="D137" s="260"/>
      <c r="E137" s="256">
        <f>E138</f>
        <v>300</v>
      </c>
      <c r="F137" s="256">
        <f>F138</f>
        <v>0</v>
      </c>
      <c r="G137" s="256">
        <f>G138</f>
        <v>0</v>
      </c>
    </row>
    <row r="138" spans="1:7" ht="15.6" customHeight="1">
      <c r="A138" s="225" t="s">
        <v>321</v>
      </c>
      <c r="B138" s="264" t="s">
        <v>114</v>
      </c>
      <c r="C138" s="255" t="s">
        <v>239</v>
      </c>
      <c r="D138" s="255"/>
      <c r="E138" s="256">
        <f>E139</f>
        <v>300</v>
      </c>
      <c r="F138" s="256">
        <f>F139</f>
        <v>0</v>
      </c>
      <c r="G138" s="256">
        <f>G139</f>
        <v>0</v>
      </c>
    </row>
    <row r="139" spans="1:7">
      <c r="A139" s="297" t="s">
        <v>322</v>
      </c>
      <c r="B139" s="265" t="s">
        <v>114</v>
      </c>
      <c r="C139" s="255" t="s">
        <v>239</v>
      </c>
      <c r="D139" s="255" t="s">
        <v>247</v>
      </c>
      <c r="E139" s="283">
        <v>300</v>
      </c>
      <c r="F139" s="240">
        <v>0</v>
      </c>
      <c r="G139" s="240">
        <v>0</v>
      </c>
    </row>
    <row r="140" spans="1:7" s="85" customFormat="1" ht="26.4">
      <c r="A140" s="200" t="s">
        <v>115</v>
      </c>
      <c r="B140" s="254" t="s">
        <v>116</v>
      </c>
      <c r="C140" s="262"/>
      <c r="D140" s="254"/>
      <c r="E140" s="614">
        <f>E141+E148+E161</f>
        <v>2409.1999999999998</v>
      </c>
      <c r="F140" s="614">
        <f>F141+F148+F161</f>
        <v>1138</v>
      </c>
      <c r="G140" s="614">
        <f>G141+G148+G161</f>
        <v>1626</v>
      </c>
    </row>
    <row r="141" spans="1:7">
      <c r="A141" s="218" t="s">
        <v>117</v>
      </c>
      <c r="B141" s="254" t="s">
        <v>118</v>
      </c>
      <c r="C141" s="266" t="s">
        <v>286</v>
      </c>
      <c r="D141" s="255"/>
      <c r="E141" s="306">
        <f>E142</f>
        <v>500</v>
      </c>
      <c r="F141" s="306">
        <f>F142</f>
        <v>0</v>
      </c>
      <c r="G141" s="256">
        <f>G142</f>
        <v>0</v>
      </c>
    </row>
    <row r="142" spans="1:7" ht="27" customHeight="1">
      <c r="A142" s="218" t="s">
        <v>235</v>
      </c>
      <c r="B142" s="254" t="s">
        <v>118</v>
      </c>
      <c r="C142" s="266" t="s">
        <v>229</v>
      </c>
      <c r="D142" s="261"/>
      <c r="E142" s="263">
        <f t="shared" ref="E142:G144" si="27">E143</f>
        <v>500</v>
      </c>
      <c r="F142" s="263">
        <f t="shared" si="27"/>
        <v>0</v>
      </c>
      <c r="G142" s="263">
        <f t="shared" si="27"/>
        <v>0</v>
      </c>
    </row>
    <row r="143" spans="1:7">
      <c r="A143" s="218" t="s">
        <v>209</v>
      </c>
      <c r="B143" s="254" t="s">
        <v>118</v>
      </c>
      <c r="C143" s="266" t="s">
        <v>230</v>
      </c>
      <c r="D143" s="258"/>
      <c r="E143" s="259">
        <f t="shared" si="27"/>
        <v>500</v>
      </c>
      <c r="F143" s="259">
        <f t="shared" si="27"/>
        <v>0</v>
      </c>
      <c r="G143" s="259">
        <f t="shared" si="27"/>
        <v>0</v>
      </c>
    </row>
    <row r="144" spans="1:7">
      <c r="A144" s="218" t="s">
        <v>209</v>
      </c>
      <c r="B144" s="254" t="s">
        <v>118</v>
      </c>
      <c r="C144" s="266" t="s">
        <v>231</v>
      </c>
      <c r="D144" s="261"/>
      <c r="E144" s="263">
        <f>E145</f>
        <v>500</v>
      </c>
      <c r="F144" s="263">
        <f t="shared" si="27"/>
        <v>0</v>
      </c>
      <c r="G144" s="263">
        <f t="shared" si="27"/>
        <v>0</v>
      </c>
    </row>
    <row r="145" spans="1:7" ht="39.6">
      <c r="A145" s="218" t="s">
        <v>259</v>
      </c>
      <c r="B145" s="254" t="s">
        <v>118</v>
      </c>
      <c r="C145" s="266" t="s">
        <v>238</v>
      </c>
      <c r="D145" s="254"/>
      <c r="E145" s="256">
        <f>E146</f>
        <v>500</v>
      </c>
      <c r="F145" s="256">
        <f>F146</f>
        <v>0</v>
      </c>
      <c r="G145" s="256">
        <f>G146</f>
        <v>0</v>
      </c>
    </row>
    <row r="146" spans="1:7" ht="13.8" customHeight="1">
      <c r="A146" s="225" t="s">
        <v>321</v>
      </c>
      <c r="B146" s="254" t="s">
        <v>118</v>
      </c>
      <c r="C146" s="266" t="s">
        <v>238</v>
      </c>
      <c r="D146" s="254"/>
      <c r="E146" s="256">
        <f>E147</f>
        <v>500</v>
      </c>
      <c r="F146" s="256">
        <f>F147</f>
        <v>0</v>
      </c>
      <c r="G146" s="256">
        <f>G147</f>
        <v>0</v>
      </c>
    </row>
    <row r="147" spans="1:7" ht="26.4">
      <c r="A147" s="297" t="s">
        <v>336</v>
      </c>
      <c r="B147" s="255" t="s">
        <v>118</v>
      </c>
      <c r="C147" s="128" t="s">
        <v>238</v>
      </c>
      <c r="D147" s="255" t="s">
        <v>247</v>
      </c>
      <c r="E147" s="286">
        <v>500</v>
      </c>
      <c r="F147" s="286">
        <v>0</v>
      </c>
      <c r="G147" s="286">
        <v>0</v>
      </c>
    </row>
    <row r="148" spans="1:7">
      <c r="A148" s="218" t="s">
        <v>119</v>
      </c>
      <c r="B148" s="264" t="s">
        <v>120</v>
      </c>
      <c r="C148" s="265"/>
      <c r="D148" s="265"/>
      <c r="E148" s="257">
        <f>E149+E155</f>
        <v>327</v>
      </c>
      <c r="F148" s="257">
        <f>F149+F155</f>
        <v>12</v>
      </c>
      <c r="G148" s="257">
        <f>G149+G155</f>
        <v>0</v>
      </c>
    </row>
    <row r="149" spans="1:7" ht="79.2" customHeight="1">
      <c r="A149" s="226" t="s">
        <v>309</v>
      </c>
      <c r="B149" s="264" t="s">
        <v>120</v>
      </c>
      <c r="C149" s="266" t="s">
        <v>201</v>
      </c>
      <c r="D149" s="255"/>
      <c r="E149" s="263">
        <f t="shared" ref="E149:G150" si="28">E150</f>
        <v>305</v>
      </c>
      <c r="F149" s="263">
        <f t="shared" si="28"/>
        <v>0</v>
      </c>
      <c r="G149" s="263">
        <f t="shared" si="28"/>
        <v>0</v>
      </c>
    </row>
    <row r="150" spans="1:7" ht="16.8" customHeight="1">
      <c r="A150" s="218" t="s">
        <v>149</v>
      </c>
      <c r="B150" s="264" t="s">
        <v>120</v>
      </c>
      <c r="C150" s="266" t="s">
        <v>203</v>
      </c>
      <c r="D150" s="261"/>
      <c r="E150" s="263">
        <f t="shared" si="28"/>
        <v>305</v>
      </c>
      <c r="F150" s="263">
        <f t="shared" si="28"/>
        <v>0</v>
      </c>
      <c r="G150" s="263">
        <f t="shared" si="28"/>
        <v>0</v>
      </c>
    </row>
    <row r="151" spans="1:7" ht="39.6">
      <c r="A151" s="225" t="s">
        <v>337</v>
      </c>
      <c r="B151" s="264" t="s">
        <v>120</v>
      </c>
      <c r="C151" s="266" t="s">
        <v>204</v>
      </c>
      <c r="D151" s="258"/>
      <c r="E151" s="259">
        <f t="shared" ref="E151:G151" si="29">E152</f>
        <v>305</v>
      </c>
      <c r="F151" s="259">
        <f t="shared" si="29"/>
        <v>0</v>
      </c>
      <c r="G151" s="259">
        <f t="shared" si="29"/>
        <v>0</v>
      </c>
    </row>
    <row r="152" spans="1:7" ht="39.6">
      <c r="A152" s="225" t="s">
        <v>338</v>
      </c>
      <c r="B152" s="264" t="s">
        <v>120</v>
      </c>
      <c r="C152" s="266" t="s">
        <v>339</v>
      </c>
      <c r="D152" s="258"/>
      <c r="E152" s="259">
        <f t="shared" ref="E152:G153" si="30">E153</f>
        <v>305</v>
      </c>
      <c r="F152" s="259">
        <f t="shared" si="30"/>
        <v>0</v>
      </c>
      <c r="G152" s="259">
        <f t="shared" si="30"/>
        <v>0</v>
      </c>
    </row>
    <row r="153" spans="1:7" ht="17.399999999999999" customHeight="1">
      <c r="A153" s="225" t="s">
        <v>321</v>
      </c>
      <c r="B153" s="264" t="s">
        <v>120</v>
      </c>
      <c r="C153" s="266" t="s">
        <v>339</v>
      </c>
      <c r="D153" s="254"/>
      <c r="E153" s="256">
        <f t="shared" si="30"/>
        <v>305</v>
      </c>
      <c r="F153" s="256">
        <f t="shared" si="30"/>
        <v>0</v>
      </c>
      <c r="G153" s="256">
        <f t="shared" si="30"/>
        <v>0</v>
      </c>
    </row>
    <row r="154" spans="1:7">
      <c r="A154" s="299" t="s">
        <v>321</v>
      </c>
      <c r="B154" s="267" t="s">
        <v>120</v>
      </c>
      <c r="C154" s="128" t="s">
        <v>339</v>
      </c>
      <c r="D154" s="255" t="s">
        <v>247</v>
      </c>
      <c r="E154" s="240">
        <v>305</v>
      </c>
      <c r="F154" s="240">
        <v>0</v>
      </c>
      <c r="G154" s="240">
        <v>0</v>
      </c>
    </row>
    <row r="155" spans="1:7" ht="25.8" customHeight="1">
      <c r="A155" s="218" t="s">
        <v>235</v>
      </c>
      <c r="B155" s="264" t="s">
        <v>120</v>
      </c>
      <c r="C155" s="266" t="s">
        <v>229</v>
      </c>
      <c r="D155" s="255"/>
      <c r="E155" s="259">
        <f t="shared" ref="E155:G159" si="31">E156</f>
        <v>22</v>
      </c>
      <c r="F155" s="259">
        <f t="shared" si="31"/>
        <v>12</v>
      </c>
      <c r="G155" s="259">
        <f t="shared" si="31"/>
        <v>0</v>
      </c>
    </row>
    <row r="156" spans="1:7">
      <c r="A156" s="218" t="s">
        <v>209</v>
      </c>
      <c r="B156" s="264" t="s">
        <v>120</v>
      </c>
      <c r="C156" s="266" t="s">
        <v>230</v>
      </c>
      <c r="D156" s="258"/>
      <c r="E156" s="259">
        <f t="shared" si="31"/>
        <v>22</v>
      </c>
      <c r="F156" s="259">
        <f t="shared" si="31"/>
        <v>12</v>
      </c>
      <c r="G156" s="259">
        <f t="shared" si="31"/>
        <v>0</v>
      </c>
    </row>
    <row r="157" spans="1:7">
      <c r="A157" s="218" t="s">
        <v>209</v>
      </c>
      <c r="B157" s="264" t="s">
        <v>120</v>
      </c>
      <c r="C157" s="266" t="s">
        <v>231</v>
      </c>
      <c r="D157" s="264"/>
      <c r="E157" s="263">
        <f t="shared" si="31"/>
        <v>22</v>
      </c>
      <c r="F157" s="263">
        <f t="shared" si="31"/>
        <v>12</v>
      </c>
      <c r="G157" s="263">
        <f t="shared" si="31"/>
        <v>0</v>
      </c>
    </row>
    <row r="158" spans="1:7" ht="26.4">
      <c r="A158" s="225" t="s">
        <v>340</v>
      </c>
      <c r="B158" s="264" t="s">
        <v>120</v>
      </c>
      <c r="C158" s="266" t="s">
        <v>288</v>
      </c>
      <c r="D158" s="264"/>
      <c r="E158" s="257">
        <f t="shared" si="31"/>
        <v>22</v>
      </c>
      <c r="F158" s="257">
        <f t="shared" si="31"/>
        <v>12</v>
      </c>
      <c r="G158" s="257">
        <f t="shared" si="31"/>
        <v>0</v>
      </c>
    </row>
    <row r="159" spans="1:7" ht="16.8" customHeight="1">
      <c r="A159" s="225" t="s">
        <v>321</v>
      </c>
      <c r="B159" s="264" t="s">
        <v>120</v>
      </c>
      <c r="C159" s="266" t="s">
        <v>288</v>
      </c>
      <c r="D159" s="265"/>
      <c r="E159" s="269">
        <f t="shared" si="31"/>
        <v>22</v>
      </c>
      <c r="F159" s="269">
        <f t="shared" si="31"/>
        <v>12</v>
      </c>
      <c r="G159" s="269">
        <f t="shared" si="31"/>
        <v>0</v>
      </c>
    </row>
    <row r="160" spans="1:7">
      <c r="A160" s="297" t="s">
        <v>322</v>
      </c>
      <c r="B160" s="267" t="s">
        <v>120</v>
      </c>
      <c r="C160" s="128" t="s">
        <v>288</v>
      </c>
      <c r="D160" s="265" t="s">
        <v>247</v>
      </c>
      <c r="E160" s="269">
        <v>22</v>
      </c>
      <c r="F160" s="269">
        <v>12</v>
      </c>
      <c r="G160" s="269">
        <v>0</v>
      </c>
    </row>
    <row r="161" spans="1:7" s="85" customFormat="1">
      <c r="A161" s="200" t="s">
        <v>121</v>
      </c>
      <c r="B161" s="264" t="s">
        <v>122</v>
      </c>
      <c r="C161" s="267"/>
      <c r="D161" s="265"/>
      <c r="E161" s="257">
        <f>E162+E173+E179+E185+E191+E197</f>
        <v>1582.2</v>
      </c>
      <c r="F161" s="257">
        <f t="shared" ref="F161:G161" si="32">F162+F173+F179+F185+F191+F197</f>
        <v>1126</v>
      </c>
      <c r="G161" s="257">
        <f t="shared" si="32"/>
        <v>1626</v>
      </c>
    </row>
    <row r="162" spans="1:7" ht="67.8" customHeight="1">
      <c r="A162" s="225" t="s">
        <v>385</v>
      </c>
      <c r="B162" s="264" t="s">
        <v>122</v>
      </c>
      <c r="C162" s="124" t="s">
        <v>168</v>
      </c>
      <c r="D162" s="261"/>
      <c r="E162" s="259">
        <f>E163+E168</f>
        <v>126</v>
      </c>
      <c r="F162" s="259">
        <f t="shared" ref="F162:G162" si="33">F163+F168</f>
        <v>126</v>
      </c>
      <c r="G162" s="259">
        <f t="shared" si="33"/>
        <v>126</v>
      </c>
    </row>
    <row r="163" spans="1:7">
      <c r="A163" s="225" t="s">
        <v>341</v>
      </c>
      <c r="B163" s="264" t="s">
        <v>122</v>
      </c>
      <c r="C163" s="124" t="s">
        <v>391</v>
      </c>
      <c r="D163" s="261"/>
      <c r="E163" s="259">
        <f>E164</f>
        <v>86</v>
      </c>
      <c r="F163" s="259">
        <f t="shared" ref="F163:G163" si="34">F164</f>
        <v>86</v>
      </c>
      <c r="G163" s="259">
        <f t="shared" si="34"/>
        <v>86</v>
      </c>
    </row>
    <row r="164" spans="1:7" ht="70.2" customHeight="1">
      <c r="A164" s="225" t="s">
        <v>386</v>
      </c>
      <c r="B164" s="264" t="s">
        <v>122</v>
      </c>
      <c r="C164" s="124" t="s">
        <v>390</v>
      </c>
      <c r="D164" s="261"/>
      <c r="E164" s="259">
        <f>E165</f>
        <v>86</v>
      </c>
      <c r="F164" s="259">
        <f t="shared" ref="F164:G166" si="35">F165</f>
        <v>86</v>
      </c>
      <c r="G164" s="259">
        <f t="shared" si="35"/>
        <v>86</v>
      </c>
    </row>
    <row r="165" spans="1:7" ht="80.400000000000006" customHeight="1">
      <c r="A165" s="225" t="s">
        <v>387</v>
      </c>
      <c r="B165" s="264" t="s">
        <v>122</v>
      </c>
      <c r="C165" s="124" t="s">
        <v>389</v>
      </c>
      <c r="D165" s="261"/>
      <c r="E165" s="259">
        <f>E166</f>
        <v>86</v>
      </c>
      <c r="F165" s="259">
        <f t="shared" si="35"/>
        <v>86</v>
      </c>
      <c r="G165" s="259">
        <f t="shared" si="35"/>
        <v>86</v>
      </c>
    </row>
    <row r="166" spans="1:7" ht="15.6" customHeight="1">
      <c r="A166" s="225" t="s">
        <v>321</v>
      </c>
      <c r="B166" s="264" t="s">
        <v>122</v>
      </c>
      <c r="C166" s="124" t="s">
        <v>389</v>
      </c>
      <c r="D166" s="261"/>
      <c r="E166" s="259">
        <f>E167</f>
        <v>86</v>
      </c>
      <c r="F166" s="259">
        <f t="shared" si="35"/>
        <v>86</v>
      </c>
      <c r="G166" s="259">
        <f t="shared" si="35"/>
        <v>86</v>
      </c>
    </row>
    <row r="167" spans="1:7" ht="82.8" customHeight="1">
      <c r="A167" s="297" t="s">
        <v>388</v>
      </c>
      <c r="B167" s="267" t="s">
        <v>122</v>
      </c>
      <c r="C167" s="125" t="s">
        <v>389</v>
      </c>
      <c r="D167" s="267" t="s">
        <v>247</v>
      </c>
      <c r="E167" s="250">
        <v>86</v>
      </c>
      <c r="F167" s="250">
        <v>86</v>
      </c>
      <c r="G167" s="250">
        <v>86</v>
      </c>
    </row>
    <row r="168" spans="1:7">
      <c r="A168" s="225" t="s">
        <v>342</v>
      </c>
      <c r="B168" s="264" t="s">
        <v>122</v>
      </c>
      <c r="C168" s="266" t="s">
        <v>168</v>
      </c>
      <c r="D168" s="258"/>
      <c r="E168" s="259">
        <f>E169</f>
        <v>40</v>
      </c>
      <c r="F168" s="259">
        <f t="shared" ref="F168:G168" si="36">F169</f>
        <v>40</v>
      </c>
      <c r="G168" s="259">
        <f t="shared" si="36"/>
        <v>40</v>
      </c>
    </row>
    <row r="169" spans="1:7" ht="28.2" customHeight="1">
      <c r="A169" s="225" t="s">
        <v>343</v>
      </c>
      <c r="B169" s="264" t="s">
        <v>122</v>
      </c>
      <c r="C169" s="266" t="s">
        <v>293</v>
      </c>
      <c r="D169" s="254"/>
      <c r="E169" s="256">
        <f>E170</f>
        <v>40</v>
      </c>
      <c r="F169" s="256">
        <f t="shared" ref="F169:G171" si="37">F170</f>
        <v>40</v>
      </c>
      <c r="G169" s="256">
        <f t="shared" si="37"/>
        <v>40</v>
      </c>
    </row>
    <row r="170" spans="1:7" ht="54" customHeight="1">
      <c r="A170" s="225" t="s">
        <v>344</v>
      </c>
      <c r="B170" s="264" t="s">
        <v>122</v>
      </c>
      <c r="C170" s="266" t="s">
        <v>169</v>
      </c>
      <c r="D170" s="254"/>
      <c r="E170" s="259">
        <f>E171</f>
        <v>40</v>
      </c>
      <c r="F170" s="259">
        <f t="shared" si="37"/>
        <v>40</v>
      </c>
      <c r="G170" s="259">
        <f t="shared" si="37"/>
        <v>40</v>
      </c>
    </row>
    <row r="171" spans="1:7" ht="17.399999999999999" customHeight="1">
      <c r="A171" s="225" t="s">
        <v>321</v>
      </c>
      <c r="B171" s="264" t="s">
        <v>122</v>
      </c>
      <c r="C171" s="266" t="s">
        <v>170</v>
      </c>
      <c r="D171" s="255"/>
      <c r="E171" s="259">
        <f>E172</f>
        <v>40</v>
      </c>
      <c r="F171" s="259">
        <f t="shared" si="37"/>
        <v>40</v>
      </c>
      <c r="G171" s="259">
        <f t="shared" si="37"/>
        <v>40</v>
      </c>
    </row>
    <row r="172" spans="1:7" ht="39.6">
      <c r="A172" s="297" t="s">
        <v>345</v>
      </c>
      <c r="B172" s="267" t="s">
        <v>122</v>
      </c>
      <c r="C172" s="128" t="s">
        <v>170</v>
      </c>
      <c r="D172" s="255" t="s">
        <v>247</v>
      </c>
      <c r="E172" s="240">
        <v>40</v>
      </c>
      <c r="F172" s="240">
        <v>40</v>
      </c>
      <c r="G172" s="240">
        <v>40</v>
      </c>
    </row>
    <row r="173" spans="1:7" ht="66">
      <c r="A173" s="200" t="s">
        <v>273</v>
      </c>
      <c r="B173" s="264" t="s">
        <v>122</v>
      </c>
      <c r="C173" s="266" t="s">
        <v>172</v>
      </c>
      <c r="D173" s="255"/>
      <c r="E173" s="256">
        <f t="shared" ref="E173:G174" si="38">E174</f>
        <v>0</v>
      </c>
      <c r="F173" s="256">
        <f t="shared" si="38"/>
        <v>0</v>
      </c>
      <c r="G173" s="256">
        <f t="shared" si="38"/>
        <v>0</v>
      </c>
    </row>
    <row r="174" spans="1:7">
      <c r="A174" s="225" t="s">
        <v>173</v>
      </c>
      <c r="B174" s="264" t="s">
        <v>122</v>
      </c>
      <c r="C174" s="266" t="s">
        <v>174</v>
      </c>
      <c r="D174" s="255"/>
      <c r="E174" s="256">
        <f t="shared" si="38"/>
        <v>0</v>
      </c>
      <c r="F174" s="256">
        <f t="shared" si="38"/>
        <v>0</v>
      </c>
      <c r="G174" s="256">
        <f t="shared" si="38"/>
        <v>0</v>
      </c>
    </row>
    <row r="175" spans="1:7" ht="28.2" customHeight="1">
      <c r="A175" s="225" t="s">
        <v>175</v>
      </c>
      <c r="B175" s="264" t="s">
        <v>122</v>
      </c>
      <c r="C175" s="266" t="s">
        <v>176</v>
      </c>
      <c r="E175" s="256">
        <v>0</v>
      </c>
      <c r="F175" s="256">
        <v>0</v>
      </c>
      <c r="G175" s="256">
        <f>F175+F175*0.05</f>
        <v>0</v>
      </c>
    </row>
    <row r="176" spans="1:7" ht="30" customHeight="1">
      <c r="A176" s="225" t="s">
        <v>346</v>
      </c>
      <c r="B176" s="264" t="s">
        <v>122</v>
      </c>
      <c r="C176" s="266" t="s">
        <v>177</v>
      </c>
      <c r="D176" s="255"/>
      <c r="E176" s="256">
        <f t="shared" ref="E176:G177" si="39">E177</f>
        <v>0</v>
      </c>
      <c r="F176" s="256">
        <f t="shared" si="39"/>
        <v>0</v>
      </c>
      <c r="G176" s="256">
        <f t="shared" si="39"/>
        <v>0</v>
      </c>
    </row>
    <row r="177" spans="1:7" ht="18" customHeight="1">
      <c r="A177" s="225" t="s">
        <v>321</v>
      </c>
      <c r="B177" s="264" t="s">
        <v>122</v>
      </c>
      <c r="C177" s="266" t="s">
        <v>177</v>
      </c>
      <c r="D177" s="255"/>
      <c r="E177" s="256">
        <f t="shared" si="39"/>
        <v>0</v>
      </c>
      <c r="F177" s="256">
        <f t="shared" si="39"/>
        <v>0</v>
      </c>
      <c r="G177" s="256">
        <f t="shared" si="39"/>
        <v>0</v>
      </c>
    </row>
    <row r="178" spans="1:7" ht="26.4">
      <c r="A178" s="297" t="s">
        <v>347</v>
      </c>
      <c r="B178" s="267" t="s">
        <v>122</v>
      </c>
      <c r="C178" s="128" t="s">
        <v>177</v>
      </c>
      <c r="D178" s="255" t="s">
        <v>247</v>
      </c>
      <c r="E178" s="240">
        <v>0</v>
      </c>
      <c r="F178" s="240">
        <v>0</v>
      </c>
      <c r="G178" s="240">
        <v>0</v>
      </c>
    </row>
    <row r="179" spans="1:7" ht="94.2" customHeight="1">
      <c r="A179" s="218" t="s">
        <v>297</v>
      </c>
      <c r="B179" s="264" t="s">
        <v>122</v>
      </c>
      <c r="C179" s="266" t="s">
        <v>294</v>
      </c>
      <c r="D179" s="255"/>
      <c r="E179" s="256">
        <f t="shared" ref="E179:G183" si="40">E180</f>
        <v>20</v>
      </c>
      <c r="F179" s="256">
        <f t="shared" si="40"/>
        <v>0</v>
      </c>
      <c r="G179" s="256">
        <f t="shared" si="40"/>
        <v>0</v>
      </c>
    </row>
    <row r="180" spans="1:7">
      <c r="A180" s="225" t="s">
        <v>341</v>
      </c>
      <c r="B180" s="264" t="s">
        <v>122</v>
      </c>
      <c r="C180" s="266" t="s">
        <v>295</v>
      </c>
      <c r="D180" s="255"/>
      <c r="E180" s="256">
        <f t="shared" si="40"/>
        <v>20</v>
      </c>
      <c r="F180" s="256">
        <f t="shared" si="40"/>
        <v>0</v>
      </c>
      <c r="G180" s="256">
        <f t="shared" si="40"/>
        <v>0</v>
      </c>
    </row>
    <row r="181" spans="1:7" ht="84.6" customHeight="1">
      <c r="A181" s="218" t="s">
        <v>348</v>
      </c>
      <c r="B181" s="264" t="s">
        <v>122</v>
      </c>
      <c r="C181" s="266" t="s">
        <v>296</v>
      </c>
      <c r="D181" s="255"/>
      <c r="E181" s="256">
        <f t="shared" si="40"/>
        <v>20</v>
      </c>
      <c r="F181" s="256">
        <f t="shared" si="40"/>
        <v>0</v>
      </c>
      <c r="G181" s="256">
        <f t="shared" si="40"/>
        <v>0</v>
      </c>
    </row>
    <row r="182" spans="1:7" ht="99" customHeight="1">
      <c r="A182" s="218" t="s">
        <v>349</v>
      </c>
      <c r="B182" s="264" t="s">
        <v>122</v>
      </c>
      <c r="C182" s="266" t="s">
        <v>298</v>
      </c>
      <c r="D182" s="255"/>
      <c r="E182" s="256">
        <f t="shared" si="40"/>
        <v>20</v>
      </c>
      <c r="F182" s="256">
        <f t="shared" si="40"/>
        <v>0</v>
      </c>
      <c r="G182" s="256">
        <f t="shared" si="40"/>
        <v>0</v>
      </c>
    </row>
    <row r="183" spans="1:7" ht="14.4" customHeight="1">
      <c r="A183" s="225" t="s">
        <v>321</v>
      </c>
      <c r="B183" s="264" t="s">
        <v>122</v>
      </c>
      <c r="C183" s="266" t="s">
        <v>298</v>
      </c>
      <c r="D183" s="255"/>
      <c r="E183" s="256">
        <f t="shared" si="40"/>
        <v>20</v>
      </c>
      <c r="F183" s="256">
        <f t="shared" si="40"/>
        <v>0</v>
      </c>
      <c r="G183" s="256">
        <f t="shared" si="40"/>
        <v>0</v>
      </c>
    </row>
    <row r="184" spans="1:7">
      <c r="A184" s="297" t="s">
        <v>350</v>
      </c>
      <c r="B184" s="267" t="s">
        <v>122</v>
      </c>
      <c r="C184" s="128" t="s">
        <v>298</v>
      </c>
      <c r="D184" s="255" t="s">
        <v>247</v>
      </c>
      <c r="E184" s="240">
        <v>20</v>
      </c>
      <c r="F184" s="240">
        <v>0</v>
      </c>
      <c r="G184" s="240">
        <v>0</v>
      </c>
    </row>
    <row r="185" spans="1:7" ht="96.6" customHeight="1">
      <c r="A185" s="225" t="s">
        <v>383</v>
      </c>
      <c r="B185" s="264" t="s">
        <v>122</v>
      </c>
      <c r="C185" s="266" t="s">
        <v>289</v>
      </c>
      <c r="D185" s="255"/>
      <c r="E185" s="256">
        <f t="shared" ref="E185:G189" si="41">E186</f>
        <v>34.200000000000003</v>
      </c>
      <c r="F185" s="256">
        <f t="shared" si="41"/>
        <v>0</v>
      </c>
      <c r="G185" s="256">
        <f t="shared" si="41"/>
        <v>0</v>
      </c>
    </row>
    <row r="186" spans="1:7" ht="13.8" customHeight="1">
      <c r="A186" s="218" t="s">
        <v>149</v>
      </c>
      <c r="B186" s="264" t="s">
        <v>122</v>
      </c>
      <c r="C186" s="266" t="s">
        <v>290</v>
      </c>
      <c r="D186" s="255"/>
      <c r="E186" s="256">
        <f t="shared" si="41"/>
        <v>34.200000000000003</v>
      </c>
      <c r="F186" s="256">
        <f t="shared" si="41"/>
        <v>0</v>
      </c>
      <c r="G186" s="256">
        <f t="shared" si="41"/>
        <v>0</v>
      </c>
    </row>
    <row r="187" spans="1:7" ht="52.8">
      <c r="A187" s="225" t="s">
        <v>329</v>
      </c>
      <c r="B187" s="264" t="s">
        <v>122</v>
      </c>
      <c r="C187" s="266" t="s">
        <v>291</v>
      </c>
      <c r="D187" s="255"/>
      <c r="E187" s="256">
        <f t="shared" si="41"/>
        <v>34.200000000000003</v>
      </c>
      <c r="F187" s="256">
        <f t="shared" si="41"/>
        <v>0</v>
      </c>
      <c r="G187" s="256">
        <f t="shared" si="41"/>
        <v>0</v>
      </c>
    </row>
    <row r="188" spans="1:7" ht="39.6">
      <c r="A188" s="225" t="s">
        <v>351</v>
      </c>
      <c r="B188" s="264" t="s">
        <v>122</v>
      </c>
      <c r="C188" s="266" t="s">
        <v>292</v>
      </c>
      <c r="D188" s="255"/>
      <c r="E188" s="256">
        <f t="shared" si="41"/>
        <v>34.200000000000003</v>
      </c>
      <c r="F188" s="256">
        <f t="shared" si="41"/>
        <v>0</v>
      </c>
      <c r="G188" s="256">
        <f t="shared" si="41"/>
        <v>0</v>
      </c>
    </row>
    <row r="189" spans="1:7" ht="16.8" customHeight="1">
      <c r="A189" s="225" t="s">
        <v>321</v>
      </c>
      <c r="B189" s="264" t="s">
        <v>122</v>
      </c>
      <c r="C189" s="266" t="s">
        <v>292</v>
      </c>
      <c r="D189" s="255"/>
      <c r="E189" s="256">
        <f t="shared" si="41"/>
        <v>34.200000000000003</v>
      </c>
      <c r="F189" s="256">
        <f t="shared" si="41"/>
        <v>0</v>
      </c>
      <c r="G189" s="256">
        <f t="shared" si="41"/>
        <v>0</v>
      </c>
    </row>
    <row r="190" spans="1:7" ht="132">
      <c r="A190" s="216" t="s">
        <v>384</v>
      </c>
      <c r="B190" s="267" t="s">
        <v>122</v>
      </c>
      <c r="C190" s="128" t="s">
        <v>292</v>
      </c>
      <c r="D190" s="255" t="s">
        <v>247</v>
      </c>
      <c r="E190" s="240">
        <v>34.200000000000003</v>
      </c>
      <c r="F190" s="240">
        <v>0</v>
      </c>
      <c r="G190" s="240">
        <v>0</v>
      </c>
    </row>
    <row r="191" spans="1:7" ht="92.4">
      <c r="A191" s="226" t="s">
        <v>303</v>
      </c>
      <c r="B191" s="264" t="s">
        <v>122</v>
      </c>
      <c r="C191" s="266" t="s">
        <v>300</v>
      </c>
      <c r="D191" s="255"/>
      <c r="E191" s="256">
        <f t="shared" ref="E191:G195" si="42">E192</f>
        <v>800</v>
      </c>
      <c r="F191" s="256">
        <f t="shared" si="42"/>
        <v>1000</v>
      </c>
      <c r="G191" s="256">
        <f t="shared" si="42"/>
        <v>1500</v>
      </c>
    </row>
    <row r="192" spans="1:7">
      <c r="A192" s="218" t="s">
        <v>149</v>
      </c>
      <c r="B192" s="264" t="s">
        <v>122</v>
      </c>
      <c r="C192" s="266" t="s">
        <v>301</v>
      </c>
      <c r="D192" s="255"/>
      <c r="E192" s="256">
        <f t="shared" si="42"/>
        <v>800</v>
      </c>
      <c r="F192" s="256">
        <f t="shared" si="42"/>
        <v>1000</v>
      </c>
      <c r="G192" s="256">
        <f t="shared" si="42"/>
        <v>1500</v>
      </c>
    </row>
    <row r="193" spans="1:7" ht="79.2">
      <c r="A193" s="218" t="s">
        <v>304</v>
      </c>
      <c r="B193" s="264" t="s">
        <v>122</v>
      </c>
      <c r="C193" s="266" t="s">
        <v>302</v>
      </c>
      <c r="D193" s="255"/>
      <c r="E193" s="256">
        <f t="shared" si="42"/>
        <v>800</v>
      </c>
      <c r="F193" s="256">
        <f t="shared" si="42"/>
        <v>1000</v>
      </c>
      <c r="G193" s="256">
        <f t="shared" si="42"/>
        <v>1500</v>
      </c>
    </row>
    <row r="194" spans="1:7" ht="28.8" customHeight="1">
      <c r="A194" s="218" t="s">
        <v>274</v>
      </c>
      <c r="B194" s="264" t="s">
        <v>122</v>
      </c>
      <c r="C194" s="266" t="s">
        <v>299</v>
      </c>
      <c r="D194" s="255"/>
      <c r="E194" s="256">
        <f t="shared" si="42"/>
        <v>800</v>
      </c>
      <c r="F194" s="256">
        <f t="shared" si="42"/>
        <v>1000</v>
      </c>
      <c r="G194" s="256">
        <f t="shared" si="42"/>
        <v>1500</v>
      </c>
    </row>
    <row r="195" spans="1:7" ht="15" customHeight="1">
      <c r="A195" s="225" t="s">
        <v>321</v>
      </c>
      <c r="B195" s="264" t="s">
        <v>122</v>
      </c>
      <c r="C195" s="266" t="s">
        <v>299</v>
      </c>
      <c r="D195" s="255"/>
      <c r="E195" s="256">
        <f t="shared" si="42"/>
        <v>800</v>
      </c>
      <c r="F195" s="256">
        <f t="shared" si="42"/>
        <v>1000</v>
      </c>
      <c r="G195" s="256">
        <f t="shared" si="42"/>
        <v>1500</v>
      </c>
    </row>
    <row r="196" spans="1:7" ht="39.6">
      <c r="A196" s="216" t="s">
        <v>305</v>
      </c>
      <c r="B196" s="267" t="s">
        <v>122</v>
      </c>
      <c r="C196" s="128" t="s">
        <v>299</v>
      </c>
      <c r="D196" s="255" t="s">
        <v>247</v>
      </c>
      <c r="E196" s="240">
        <v>800</v>
      </c>
      <c r="F196" s="240">
        <v>1000</v>
      </c>
      <c r="G196" s="240">
        <v>1500</v>
      </c>
    </row>
    <row r="197" spans="1:7" s="85" customFormat="1" ht="39.6">
      <c r="A197" s="200" t="s">
        <v>261</v>
      </c>
      <c r="B197" s="264" t="s">
        <v>122</v>
      </c>
      <c r="C197" s="262" t="s">
        <v>229</v>
      </c>
      <c r="D197" s="255"/>
      <c r="E197" s="256">
        <f t="shared" ref="E197:G201" si="43">E198</f>
        <v>602</v>
      </c>
      <c r="F197" s="256">
        <f t="shared" si="43"/>
        <v>0</v>
      </c>
      <c r="G197" s="256">
        <f t="shared" si="43"/>
        <v>0</v>
      </c>
    </row>
    <row r="198" spans="1:7">
      <c r="A198" s="218" t="s">
        <v>209</v>
      </c>
      <c r="B198" s="264" t="s">
        <v>122</v>
      </c>
      <c r="C198" s="266" t="s">
        <v>230</v>
      </c>
      <c r="D198" s="255"/>
      <c r="E198" s="256">
        <f t="shared" si="43"/>
        <v>602</v>
      </c>
      <c r="F198" s="256">
        <f t="shared" si="43"/>
        <v>0</v>
      </c>
      <c r="G198" s="256">
        <f t="shared" si="43"/>
        <v>0</v>
      </c>
    </row>
    <row r="199" spans="1:7">
      <c r="A199" s="218" t="s">
        <v>209</v>
      </c>
      <c r="B199" s="264" t="s">
        <v>122</v>
      </c>
      <c r="C199" s="266" t="s">
        <v>231</v>
      </c>
      <c r="D199" s="255"/>
      <c r="E199" s="256">
        <f t="shared" si="43"/>
        <v>602</v>
      </c>
      <c r="F199" s="256">
        <f t="shared" si="43"/>
        <v>0</v>
      </c>
      <c r="G199" s="256">
        <f t="shared" si="43"/>
        <v>0</v>
      </c>
    </row>
    <row r="200" spans="1:7" ht="28.8" customHeight="1">
      <c r="A200" s="218" t="s">
        <v>274</v>
      </c>
      <c r="B200" s="264" t="s">
        <v>122</v>
      </c>
      <c r="C200" s="266" t="s">
        <v>239</v>
      </c>
      <c r="D200" s="255"/>
      <c r="E200" s="256">
        <f t="shared" si="43"/>
        <v>602</v>
      </c>
      <c r="F200" s="256">
        <f t="shared" si="43"/>
        <v>0</v>
      </c>
      <c r="G200" s="256">
        <f t="shared" si="43"/>
        <v>0</v>
      </c>
    </row>
    <row r="201" spans="1:7" ht="16.8" customHeight="1">
      <c r="A201" s="225" t="s">
        <v>321</v>
      </c>
      <c r="B201" s="264" t="s">
        <v>122</v>
      </c>
      <c r="C201" s="266" t="s">
        <v>239</v>
      </c>
      <c r="D201" s="255"/>
      <c r="E201" s="256">
        <f t="shared" si="43"/>
        <v>602</v>
      </c>
      <c r="F201" s="256">
        <f t="shared" si="43"/>
        <v>0</v>
      </c>
      <c r="G201" s="256">
        <f t="shared" si="43"/>
        <v>0</v>
      </c>
    </row>
    <row r="202" spans="1:7" s="85" customFormat="1">
      <c r="A202" s="613" t="s">
        <v>322</v>
      </c>
      <c r="B202" s="267" t="s">
        <v>122</v>
      </c>
      <c r="C202" s="287" t="s">
        <v>239</v>
      </c>
      <c r="D202" s="255" t="s">
        <v>247</v>
      </c>
      <c r="E202" s="240">
        <v>602</v>
      </c>
      <c r="F202" s="240">
        <v>0</v>
      </c>
      <c r="G202" s="240">
        <v>0</v>
      </c>
    </row>
    <row r="203" spans="1:7">
      <c r="A203" s="218" t="s">
        <v>277</v>
      </c>
      <c r="B203" s="264" t="s">
        <v>126</v>
      </c>
      <c r="C203" s="273" t="s">
        <v>286</v>
      </c>
      <c r="D203" s="255"/>
      <c r="E203" s="256">
        <f t="shared" ref="E203:G208" si="44">E204</f>
        <v>0</v>
      </c>
      <c r="F203" s="256">
        <f t="shared" si="44"/>
        <v>0</v>
      </c>
      <c r="G203" s="256">
        <f t="shared" si="44"/>
        <v>0</v>
      </c>
    </row>
    <row r="204" spans="1:7" ht="54.6" customHeight="1">
      <c r="A204" s="300" t="s">
        <v>352</v>
      </c>
      <c r="B204" s="264" t="s">
        <v>126</v>
      </c>
      <c r="C204" s="273" t="s">
        <v>185</v>
      </c>
      <c r="D204" s="255"/>
      <c r="E204" s="256">
        <f t="shared" si="44"/>
        <v>0</v>
      </c>
      <c r="F204" s="256">
        <f t="shared" si="44"/>
        <v>0</v>
      </c>
      <c r="G204" s="256">
        <f t="shared" si="44"/>
        <v>0</v>
      </c>
    </row>
    <row r="205" spans="1:7" ht="15.6" customHeight="1">
      <c r="A205" s="301" t="s">
        <v>149</v>
      </c>
      <c r="B205" s="264" t="s">
        <v>126</v>
      </c>
      <c r="C205" s="273" t="s">
        <v>310</v>
      </c>
      <c r="D205" s="255"/>
      <c r="E205" s="256">
        <f t="shared" si="44"/>
        <v>0</v>
      </c>
      <c r="F205" s="256">
        <f t="shared" si="44"/>
        <v>0</v>
      </c>
      <c r="G205" s="256">
        <f t="shared" si="44"/>
        <v>0</v>
      </c>
    </row>
    <row r="206" spans="1:7" ht="66">
      <c r="A206" s="300" t="s">
        <v>353</v>
      </c>
      <c r="B206" s="264" t="s">
        <v>126</v>
      </c>
      <c r="C206" s="273" t="s">
        <v>186</v>
      </c>
      <c r="D206" s="255"/>
      <c r="E206" s="256">
        <f t="shared" si="44"/>
        <v>0</v>
      </c>
      <c r="F206" s="256">
        <f t="shared" si="44"/>
        <v>0</v>
      </c>
      <c r="G206" s="256">
        <f t="shared" si="44"/>
        <v>0</v>
      </c>
    </row>
    <row r="207" spans="1:7" ht="39.6">
      <c r="A207" s="300" t="s">
        <v>278</v>
      </c>
      <c r="B207" s="264" t="s">
        <v>126</v>
      </c>
      <c r="C207" s="273" t="s">
        <v>279</v>
      </c>
      <c r="D207" s="255"/>
      <c r="E207" s="256">
        <f t="shared" si="44"/>
        <v>0</v>
      </c>
      <c r="F207" s="256">
        <f t="shared" si="44"/>
        <v>0</v>
      </c>
      <c r="G207" s="256">
        <f t="shared" si="44"/>
        <v>0</v>
      </c>
    </row>
    <row r="208" spans="1:7" ht="26.4">
      <c r="A208" s="225" t="s">
        <v>354</v>
      </c>
      <c r="B208" s="264" t="s">
        <v>126</v>
      </c>
      <c r="C208" s="273" t="s">
        <v>279</v>
      </c>
      <c r="D208" s="255"/>
      <c r="E208" s="256">
        <f t="shared" si="44"/>
        <v>0</v>
      </c>
      <c r="F208" s="256">
        <f t="shared" si="44"/>
        <v>0</v>
      </c>
      <c r="G208" s="256">
        <f t="shared" si="44"/>
        <v>0</v>
      </c>
    </row>
    <row r="209" spans="1:7" ht="39.6">
      <c r="A209" s="297" t="s">
        <v>355</v>
      </c>
      <c r="B209" s="267" t="s">
        <v>126</v>
      </c>
      <c r="C209" s="284" t="s">
        <v>279</v>
      </c>
      <c r="D209" s="255" t="s">
        <v>247</v>
      </c>
      <c r="E209" s="240">
        <v>0</v>
      </c>
      <c r="F209" s="240">
        <v>0</v>
      </c>
      <c r="G209" s="240">
        <v>0</v>
      </c>
    </row>
    <row r="210" spans="1:7" s="85" customFormat="1">
      <c r="A210" s="218" t="s">
        <v>275</v>
      </c>
      <c r="B210" s="264" t="s">
        <v>128</v>
      </c>
      <c r="C210" s="262" t="s">
        <v>286</v>
      </c>
      <c r="D210" s="255"/>
      <c r="E210" s="256">
        <f t="shared" ref="E210:G218" si="45">E211</f>
        <v>812</v>
      </c>
      <c r="F210" s="256">
        <f t="shared" si="45"/>
        <v>500</v>
      </c>
      <c r="G210" s="256">
        <f t="shared" si="45"/>
        <v>500</v>
      </c>
    </row>
    <row r="211" spans="1:7" ht="79.2">
      <c r="A211" s="218" t="s">
        <v>276</v>
      </c>
      <c r="B211" s="264" t="s">
        <v>130</v>
      </c>
      <c r="C211" s="266" t="s">
        <v>185</v>
      </c>
      <c r="D211" s="255"/>
      <c r="E211" s="256">
        <f t="shared" si="45"/>
        <v>812</v>
      </c>
      <c r="F211" s="256">
        <f t="shared" si="45"/>
        <v>500</v>
      </c>
      <c r="G211" s="256">
        <f t="shared" si="45"/>
        <v>500</v>
      </c>
    </row>
    <row r="212" spans="1:7" ht="13.2" customHeight="1">
      <c r="A212" s="200" t="s">
        <v>149</v>
      </c>
      <c r="B212" s="264" t="s">
        <v>130</v>
      </c>
      <c r="C212" s="266" t="s">
        <v>310</v>
      </c>
      <c r="D212" s="255"/>
      <c r="E212" s="256">
        <f t="shared" si="45"/>
        <v>812</v>
      </c>
      <c r="F212" s="256">
        <f t="shared" si="45"/>
        <v>500</v>
      </c>
      <c r="G212" s="256">
        <f t="shared" si="45"/>
        <v>500</v>
      </c>
    </row>
    <row r="213" spans="1:7" ht="66">
      <c r="A213" s="225" t="s">
        <v>353</v>
      </c>
      <c r="B213" s="264" t="s">
        <v>130</v>
      </c>
      <c r="C213" s="266" t="s">
        <v>186</v>
      </c>
      <c r="D213" s="255"/>
      <c r="E213" s="256">
        <f>E214+E217+E220</f>
        <v>812</v>
      </c>
      <c r="F213" s="256">
        <f t="shared" ref="F213:G213" si="46">F217+F214</f>
        <v>500</v>
      </c>
      <c r="G213" s="256">
        <f t="shared" si="46"/>
        <v>500</v>
      </c>
    </row>
    <row r="214" spans="1:7" ht="40.799999999999997" customHeight="1">
      <c r="A214" s="225" t="s">
        <v>392</v>
      </c>
      <c r="B214" s="264" t="s">
        <v>130</v>
      </c>
      <c r="C214" s="307" t="s">
        <v>393</v>
      </c>
      <c r="D214" s="255"/>
      <c r="E214" s="256">
        <f t="shared" si="45"/>
        <v>14.6</v>
      </c>
      <c r="F214" s="256">
        <v>0</v>
      </c>
      <c r="G214" s="256">
        <v>0</v>
      </c>
    </row>
    <row r="215" spans="1:7" ht="81" customHeight="1">
      <c r="A215" s="225" t="s">
        <v>357</v>
      </c>
      <c r="B215" s="264" t="s">
        <v>130</v>
      </c>
      <c r="C215" s="307" t="s">
        <v>393</v>
      </c>
      <c r="D215" s="255"/>
      <c r="E215" s="256">
        <f t="shared" si="45"/>
        <v>14.6</v>
      </c>
      <c r="F215" s="256">
        <v>0</v>
      </c>
      <c r="G215" s="256">
        <v>0</v>
      </c>
    </row>
    <row r="216" spans="1:7">
      <c r="A216" s="297" t="s">
        <v>363</v>
      </c>
      <c r="B216" s="267" t="s">
        <v>130</v>
      </c>
      <c r="C216" s="308" t="s">
        <v>393</v>
      </c>
      <c r="D216" s="255" t="s">
        <v>373</v>
      </c>
      <c r="E216" s="270">
        <v>14.6</v>
      </c>
      <c r="F216" s="270">
        <v>0</v>
      </c>
      <c r="G216" s="270">
        <v>0</v>
      </c>
    </row>
    <row r="217" spans="1:7" ht="105.6">
      <c r="A217" s="225" t="s">
        <v>356</v>
      </c>
      <c r="B217" s="264" t="s">
        <v>130</v>
      </c>
      <c r="C217" s="266" t="s">
        <v>188</v>
      </c>
      <c r="D217" s="255"/>
      <c r="E217" s="256">
        <f t="shared" si="45"/>
        <v>485.4</v>
      </c>
      <c r="F217" s="256">
        <f t="shared" si="45"/>
        <v>500</v>
      </c>
      <c r="G217" s="256">
        <f t="shared" si="45"/>
        <v>500</v>
      </c>
    </row>
    <row r="218" spans="1:7" ht="83.4" customHeight="1">
      <c r="A218" s="225" t="s">
        <v>357</v>
      </c>
      <c r="B218" s="264" t="s">
        <v>130</v>
      </c>
      <c r="C218" s="266" t="s">
        <v>188</v>
      </c>
      <c r="D218" s="255"/>
      <c r="E218" s="256">
        <f t="shared" si="45"/>
        <v>485.4</v>
      </c>
      <c r="F218" s="256">
        <f t="shared" si="45"/>
        <v>500</v>
      </c>
      <c r="G218" s="256">
        <f t="shared" si="45"/>
        <v>500</v>
      </c>
    </row>
    <row r="219" spans="1:7" ht="39.6">
      <c r="A219" s="297" t="s">
        <v>358</v>
      </c>
      <c r="B219" s="267" t="s">
        <v>130</v>
      </c>
      <c r="C219" s="128" t="s">
        <v>188</v>
      </c>
      <c r="D219" s="255" t="s">
        <v>373</v>
      </c>
      <c r="E219" s="240">
        <v>485.4</v>
      </c>
      <c r="F219" s="240">
        <v>500</v>
      </c>
      <c r="G219" s="240">
        <v>500</v>
      </c>
    </row>
    <row r="220" spans="1:7" s="85" customFormat="1" ht="34.200000000000003">
      <c r="A220" s="612" t="s">
        <v>462</v>
      </c>
      <c r="B220" s="264" t="s">
        <v>130</v>
      </c>
      <c r="C220" s="615" t="s">
        <v>185</v>
      </c>
      <c r="D220" s="515"/>
      <c r="E220" s="518">
        <v>312</v>
      </c>
      <c r="F220" s="518">
        <v>0</v>
      </c>
      <c r="G220" s="518">
        <v>0</v>
      </c>
    </row>
    <row r="221" spans="1:7" ht="34.200000000000003">
      <c r="A221" s="509" t="s">
        <v>462</v>
      </c>
      <c r="B221" s="264" t="s">
        <v>130</v>
      </c>
      <c r="C221" s="513" t="s">
        <v>310</v>
      </c>
      <c r="D221" s="515"/>
      <c r="E221" s="518">
        <v>312</v>
      </c>
      <c r="F221" s="518">
        <v>0</v>
      </c>
      <c r="G221" s="518">
        <v>0</v>
      </c>
    </row>
    <row r="222" spans="1:7" ht="34.200000000000003">
      <c r="A222" s="509" t="s">
        <v>462</v>
      </c>
      <c r="B222" s="264" t="s">
        <v>130</v>
      </c>
      <c r="C222" s="513" t="s">
        <v>186</v>
      </c>
      <c r="D222" s="515"/>
      <c r="E222" s="518">
        <v>312</v>
      </c>
      <c r="F222" s="518">
        <v>0</v>
      </c>
      <c r="G222" s="518">
        <v>0</v>
      </c>
    </row>
    <row r="223" spans="1:7" ht="45.6">
      <c r="A223" s="517" t="s">
        <v>461</v>
      </c>
      <c r="B223" s="264" t="s">
        <v>130</v>
      </c>
      <c r="C223" s="513" t="s">
        <v>459</v>
      </c>
      <c r="D223" s="515"/>
      <c r="E223" s="518">
        <v>312</v>
      </c>
      <c r="F223" s="518">
        <v>0</v>
      </c>
      <c r="G223" s="518">
        <v>0</v>
      </c>
    </row>
    <row r="224" spans="1:7">
      <c r="A224" s="510" t="s">
        <v>460</v>
      </c>
      <c r="B224" s="267" t="s">
        <v>130</v>
      </c>
      <c r="C224" s="514" t="s">
        <v>459</v>
      </c>
      <c r="D224" s="515" t="s">
        <v>463</v>
      </c>
      <c r="E224" s="516">
        <v>312</v>
      </c>
      <c r="F224" s="516">
        <v>0</v>
      </c>
      <c r="G224" s="516">
        <v>0</v>
      </c>
    </row>
    <row r="225" spans="1:7">
      <c r="A225" s="225" t="s">
        <v>131</v>
      </c>
      <c r="B225" s="264" t="s">
        <v>132</v>
      </c>
      <c r="C225" s="128"/>
      <c r="D225" s="255"/>
      <c r="E225" s="256">
        <f>E226+E233</f>
        <v>1573.2</v>
      </c>
      <c r="F225" s="256">
        <f>F226+F233</f>
        <v>1573.3</v>
      </c>
      <c r="G225" s="256">
        <f>G226+G233</f>
        <v>1573.3</v>
      </c>
    </row>
    <row r="226" spans="1:7">
      <c r="A226" s="225" t="s">
        <v>133</v>
      </c>
      <c r="B226" s="264" t="s">
        <v>134</v>
      </c>
      <c r="C226" s="266" t="s">
        <v>286</v>
      </c>
      <c r="D226" s="255"/>
      <c r="E226" s="256">
        <f t="shared" ref="E226:G231" si="47">E227</f>
        <v>1573.2</v>
      </c>
      <c r="F226" s="256">
        <f t="shared" si="47"/>
        <v>1573.3</v>
      </c>
      <c r="G226" s="256">
        <f t="shared" si="47"/>
        <v>1573.3</v>
      </c>
    </row>
    <row r="227" spans="1:7" ht="26.4">
      <c r="A227" s="225" t="s">
        <v>235</v>
      </c>
      <c r="B227" s="264" t="s">
        <v>134</v>
      </c>
      <c r="C227" s="266" t="s">
        <v>229</v>
      </c>
      <c r="D227" s="255"/>
      <c r="E227" s="256">
        <f t="shared" si="47"/>
        <v>1573.2</v>
      </c>
      <c r="F227" s="256">
        <f t="shared" si="47"/>
        <v>1573.3</v>
      </c>
      <c r="G227" s="256">
        <f t="shared" si="47"/>
        <v>1573.3</v>
      </c>
    </row>
    <row r="228" spans="1:7">
      <c r="A228" s="218" t="s">
        <v>209</v>
      </c>
      <c r="B228" s="264" t="s">
        <v>134</v>
      </c>
      <c r="C228" s="266" t="s">
        <v>230</v>
      </c>
      <c r="D228" s="255"/>
      <c r="E228" s="256">
        <f t="shared" si="47"/>
        <v>1573.2</v>
      </c>
      <c r="F228" s="256">
        <f t="shared" si="47"/>
        <v>1573.3</v>
      </c>
      <c r="G228" s="256">
        <f t="shared" si="47"/>
        <v>1573.3</v>
      </c>
    </row>
    <row r="229" spans="1:7">
      <c r="A229" s="218" t="s">
        <v>209</v>
      </c>
      <c r="B229" s="264" t="s">
        <v>134</v>
      </c>
      <c r="C229" s="266" t="s">
        <v>231</v>
      </c>
      <c r="D229" s="255"/>
      <c r="E229" s="256">
        <f t="shared" si="47"/>
        <v>1573.2</v>
      </c>
      <c r="F229" s="256">
        <f t="shared" si="47"/>
        <v>1573.3</v>
      </c>
      <c r="G229" s="256">
        <f t="shared" si="47"/>
        <v>1573.3</v>
      </c>
    </row>
    <row r="230" spans="1:7" ht="26.4">
      <c r="A230" s="218" t="s">
        <v>240</v>
      </c>
      <c r="B230" s="264" t="s">
        <v>134</v>
      </c>
      <c r="C230" s="266" t="s">
        <v>241</v>
      </c>
      <c r="D230" s="255"/>
      <c r="E230" s="256">
        <f t="shared" si="47"/>
        <v>1573.2</v>
      </c>
      <c r="F230" s="256">
        <f t="shared" si="47"/>
        <v>1573.3</v>
      </c>
      <c r="G230" s="256">
        <f t="shared" si="47"/>
        <v>1573.3</v>
      </c>
    </row>
    <row r="231" spans="1:7" ht="26.4">
      <c r="A231" s="225" t="s">
        <v>359</v>
      </c>
      <c r="B231" s="264" t="s">
        <v>134</v>
      </c>
      <c r="C231" s="266" t="s">
        <v>241</v>
      </c>
      <c r="D231" s="255"/>
      <c r="E231" s="256">
        <f t="shared" si="47"/>
        <v>1573.2</v>
      </c>
      <c r="F231" s="256">
        <f t="shared" si="47"/>
        <v>1573.3</v>
      </c>
      <c r="G231" s="256">
        <f t="shared" si="47"/>
        <v>1573.3</v>
      </c>
    </row>
    <row r="232" spans="1:7" ht="26.4">
      <c r="A232" s="297" t="s">
        <v>360</v>
      </c>
      <c r="B232" s="267" t="s">
        <v>134</v>
      </c>
      <c r="C232" s="128" t="s">
        <v>241</v>
      </c>
      <c r="D232" s="255" t="s">
        <v>374</v>
      </c>
      <c r="E232" s="240">
        <v>1573.2</v>
      </c>
      <c r="F232" s="240">
        <v>1573.3</v>
      </c>
      <c r="G232" s="240">
        <v>1573.3</v>
      </c>
    </row>
    <row r="233" spans="1:7">
      <c r="A233" s="225" t="s">
        <v>361</v>
      </c>
      <c r="B233" s="264" t="s">
        <v>136</v>
      </c>
      <c r="C233" s="266" t="s">
        <v>286</v>
      </c>
      <c r="D233" s="255"/>
      <c r="E233" s="256">
        <f t="shared" ref="E233:G238" si="48">E234</f>
        <v>0</v>
      </c>
      <c r="F233" s="256">
        <f t="shared" si="48"/>
        <v>0</v>
      </c>
      <c r="G233" s="256">
        <f t="shared" si="48"/>
        <v>0</v>
      </c>
    </row>
    <row r="234" spans="1:7" ht="95.4" customHeight="1">
      <c r="A234" s="218" t="s">
        <v>195</v>
      </c>
      <c r="B234" s="264" t="s">
        <v>136</v>
      </c>
      <c r="C234" s="266" t="s">
        <v>194</v>
      </c>
      <c r="D234" s="255"/>
      <c r="E234" s="256">
        <f t="shared" si="48"/>
        <v>0</v>
      </c>
      <c r="F234" s="256">
        <f t="shared" si="48"/>
        <v>0</v>
      </c>
      <c r="G234" s="256">
        <f t="shared" si="48"/>
        <v>0</v>
      </c>
    </row>
    <row r="235" spans="1:7">
      <c r="A235" s="225" t="s">
        <v>342</v>
      </c>
      <c r="B235" s="264" t="s">
        <v>136</v>
      </c>
      <c r="C235" s="266" t="s">
        <v>196</v>
      </c>
      <c r="D235" s="255"/>
      <c r="E235" s="256">
        <f t="shared" si="48"/>
        <v>0</v>
      </c>
      <c r="F235" s="256">
        <f t="shared" si="48"/>
        <v>0</v>
      </c>
      <c r="G235" s="256">
        <f t="shared" si="48"/>
        <v>0</v>
      </c>
    </row>
    <row r="236" spans="1:7" ht="43.2" customHeight="1">
      <c r="A236" s="225" t="s">
        <v>362</v>
      </c>
      <c r="B236" s="264" t="s">
        <v>136</v>
      </c>
      <c r="C236" s="266" t="s">
        <v>197</v>
      </c>
      <c r="D236" s="255"/>
      <c r="E236" s="256">
        <f t="shared" si="48"/>
        <v>0</v>
      </c>
      <c r="F236" s="256">
        <f t="shared" si="48"/>
        <v>0</v>
      </c>
      <c r="G236" s="256">
        <f t="shared" si="48"/>
        <v>0</v>
      </c>
    </row>
    <row r="237" spans="1:7" ht="27.6" customHeight="1">
      <c r="A237" s="199" t="s">
        <v>198</v>
      </c>
      <c r="B237" s="264" t="s">
        <v>136</v>
      </c>
      <c r="C237" s="266" t="s">
        <v>199</v>
      </c>
      <c r="D237" s="255"/>
      <c r="E237" s="256">
        <f t="shared" si="48"/>
        <v>0</v>
      </c>
      <c r="F237" s="256">
        <f t="shared" si="48"/>
        <v>0</v>
      </c>
      <c r="G237" s="256">
        <f t="shared" si="48"/>
        <v>0</v>
      </c>
    </row>
    <row r="238" spans="1:7" ht="26.4">
      <c r="A238" s="218" t="s">
        <v>200</v>
      </c>
      <c r="B238" s="264" t="s">
        <v>136</v>
      </c>
      <c r="C238" s="266" t="s">
        <v>199</v>
      </c>
      <c r="D238" s="255"/>
      <c r="E238" s="256">
        <f t="shared" si="48"/>
        <v>0</v>
      </c>
      <c r="F238" s="256">
        <f t="shared" si="48"/>
        <v>0</v>
      </c>
      <c r="G238" s="256">
        <f t="shared" si="48"/>
        <v>0</v>
      </c>
    </row>
    <row r="239" spans="1:7" ht="39.6">
      <c r="A239" s="297" t="s">
        <v>345</v>
      </c>
      <c r="B239" s="267" t="s">
        <v>136</v>
      </c>
      <c r="C239" s="128" t="s">
        <v>199</v>
      </c>
      <c r="D239" s="255" t="s">
        <v>374</v>
      </c>
      <c r="E239" s="240">
        <v>0</v>
      </c>
      <c r="F239" s="240">
        <v>0</v>
      </c>
      <c r="G239" s="240">
        <v>0</v>
      </c>
    </row>
    <row r="240" spans="1:7" ht="16.8" customHeight="1">
      <c r="A240" s="218" t="s">
        <v>137</v>
      </c>
      <c r="B240" s="264" t="s">
        <v>140</v>
      </c>
      <c r="C240" s="284"/>
      <c r="D240" s="255"/>
      <c r="E240" s="256">
        <f>E241</f>
        <v>1255.9000000000001</v>
      </c>
      <c r="F240" s="256">
        <f>F241</f>
        <v>1000</v>
      </c>
      <c r="G240" s="256">
        <f>G241</f>
        <v>1000</v>
      </c>
    </row>
    <row r="241" spans="1:7">
      <c r="A241" s="218" t="s">
        <v>139</v>
      </c>
      <c r="B241" s="264" t="s">
        <v>140</v>
      </c>
      <c r="C241" s="266" t="s">
        <v>286</v>
      </c>
      <c r="D241" s="255"/>
      <c r="E241" s="256">
        <f>E242+E248</f>
        <v>1255.9000000000001</v>
      </c>
      <c r="F241" s="256">
        <f>F242+F248</f>
        <v>1000</v>
      </c>
      <c r="G241" s="256">
        <f>G242+G248</f>
        <v>1000</v>
      </c>
    </row>
    <row r="242" spans="1:7" ht="28.8" customHeight="1">
      <c r="A242" s="225" t="s">
        <v>235</v>
      </c>
      <c r="B242" s="264" t="s">
        <v>140</v>
      </c>
      <c r="C242" s="266" t="s">
        <v>229</v>
      </c>
      <c r="D242" s="255"/>
      <c r="E242" s="256">
        <f t="shared" ref="E242:G246" si="49">E243</f>
        <v>1242.7</v>
      </c>
      <c r="F242" s="256">
        <f t="shared" si="49"/>
        <v>1000</v>
      </c>
      <c r="G242" s="256">
        <f t="shared" si="49"/>
        <v>1000</v>
      </c>
    </row>
    <row r="243" spans="1:7">
      <c r="A243" s="225" t="s">
        <v>209</v>
      </c>
      <c r="B243" s="264" t="s">
        <v>140</v>
      </c>
      <c r="C243" s="266" t="s">
        <v>230</v>
      </c>
      <c r="D243" s="255"/>
      <c r="E243" s="256">
        <f t="shared" si="49"/>
        <v>1242.7</v>
      </c>
      <c r="F243" s="256">
        <f t="shared" si="49"/>
        <v>1000</v>
      </c>
      <c r="G243" s="256">
        <f t="shared" si="49"/>
        <v>1000</v>
      </c>
    </row>
    <row r="244" spans="1:7">
      <c r="A244" s="225" t="s">
        <v>209</v>
      </c>
      <c r="B244" s="264" t="s">
        <v>140</v>
      </c>
      <c r="C244" s="266" t="s">
        <v>231</v>
      </c>
      <c r="D244" s="255"/>
      <c r="E244" s="256">
        <f t="shared" si="49"/>
        <v>1242.7</v>
      </c>
      <c r="F244" s="256">
        <f t="shared" si="49"/>
        <v>1000</v>
      </c>
      <c r="G244" s="256">
        <f t="shared" si="49"/>
        <v>1000</v>
      </c>
    </row>
    <row r="245" spans="1:7" ht="43.2" customHeight="1">
      <c r="A245" s="225" t="s">
        <v>262</v>
      </c>
      <c r="B245" s="264" t="s">
        <v>140</v>
      </c>
      <c r="C245" s="262" t="s">
        <v>242</v>
      </c>
      <c r="D245" s="255"/>
      <c r="E245" s="256">
        <f t="shared" si="49"/>
        <v>1242.7</v>
      </c>
      <c r="F245" s="256">
        <f t="shared" si="49"/>
        <v>1000</v>
      </c>
      <c r="G245" s="256">
        <f t="shared" si="49"/>
        <v>1000</v>
      </c>
    </row>
    <row r="246" spans="1:7" ht="82.8" customHeight="1">
      <c r="A246" s="225" t="s">
        <v>357</v>
      </c>
      <c r="B246" s="264" t="s">
        <v>140</v>
      </c>
      <c r="C246" s="262" t="s">
        <v>242</v>
      </c>
      <c r="D246" s="255"/>
      <c r="E246" s="256">
        <f t="shared" si="49"/>
        <v>1242.7</v>
      </c>
      <c r="F246" s="256">
        <f t="shared" si="49"/>
        <v>1000</v>
      </c>
      <c r="G246" s="256">
        <f t="shared" si="49"/>
        <v>1000</v>
      </c>
    </row>
    <row r="247" spans="1:7">
      <c r="A247" s="297" t="s">
        <v>363</v>
      </c>
      <c r="B247" s="267" t="s">
        <v>140</v>
      </c>
      <c r="C247" s="287" t="s">
        <v>242</v>
      </c>
      <c r="D247" s="255" t="s">
        <v>373</v>
      </c>
      <c r="E247" s="240">
        <v>1242.7</v>
      </c>
      <c r="F247" s="240">
        <v>1000</v>
      </c>
      <c r="G247" s="240">
        <v>1000</v>
      </c>
    </row>
    <row r="248" spans="1:7" ht="99" customHeight="1">
      <c r="A248" s="225" t="s">
        <v>383</v>
      </c>
      <c r="B248" s="264" t="s">
        <v>140</v>
      </c>
      <c r="C248" s="266" t="s">
        <v>289</v>
      </c>
      <c r="D248" s="255"/>
      <c r="E248" s="256">
        <f t="shared" ref="E248:G252" si="50">E249</f>
        <v>13.2</v>
      </c>
      <c r="F248" s="256">
        <f t="shared" si="50"/>
        <v>0</v>
      </c>
      <c r="G248" s="256">
        <f t="shared" si="50"/>
        <v>0</v>
      </c>
    </row>
    <row r="249" spans="1:7" ht="15" customHeight="1">
      <c r="A249" s="218" t="s">
        <v>149</v>
      </c>
      <c r="B249" s="264" t="s">
        <v>140</v>
      </c>
      <c r="C249" s="266" t="s">
        <v>290</v>
      </c>
      <c r="D249" s="255"/>
      <c r="E249" s="256">
        <f t="shared" si="50"/>
        <v>13.2</v>
      </c>
      <c r="F249" s="256">
        <f t="shared" si="50"/>
        <v>0</v>
      </c>
      <c r="G249" s="256">
        <f t="shared" si="50"/>
        <v>0</v>
      </c>
    </row>
    <row r="250" spans="1:7" ht="52.8">
      <c r="A250" s="225" t="s">
        <v>329</v>
      </c>
      <c r="B250" s="264" t="s">
        <v>140</v>
      </c>
      <c r="C250" s="266" t="s">
        <v>291</v>
      </c>
      <c r="D250" s="255"/>
      <c r="E250" s="256">
        <f t="shared" si="50"/>
        <v>13.2</v>
      </c>
      <c r="F250" s="256">
        <f t="shared" si="50"/>
        <v>0</v>
      </c>
      <c r="G250" s="256">
        <f t="shared" si="50"/>
        <v>0</v>
      </c>
    </row>
    <row r="251" spans="1:7" ht="39.6">
      <c r="A251" s="225" t="s">
        <v>351</v>
      </c>
      <c r="B251" s="264" t="s">
        <v>140</v>
      </c>
      <c r="C251" s="266" t="s">
        <v>292</v>
      </c>
      <c r="D251" s="255"/>
      <c r="E251" s="256">
        <f t="shared" si="50"/>
        <v>13.2</v>
      </c>
      <c r="F251" s="256">
        <f t="shared" si="50"/>
        <v>0</v>
      </c>
      <c r="G251" s="256">
        <f t="shared" si="50"/>
        <v>0</v>
      </c>
    </row>
    <row r="252" spans="1:7" ht="16.8" customHeight="1">
      <c r="A252" s="225" t="s">
        <v>321</v>
      </c>
      <c r="B252" s="264" t="s">
        <v>140</v>
      </c>
      <c r="C252" s="266" t="s">
        <v>292</v>
      </c>
      <c r="D252" s="255"/>
      <c r="E252" s="256">
        <f t="shared" si="50"/>
        <v>13.2</v>
      </c>
      <c r="F252" s="256">
        <f t="shared" si="50"/>
        <v>0</v>
      </c>
      <c r="G252" s="256">
        <f t="shared" si="50"/>
        <v>0</v>
      </c>
    </row>
    <row r="253" spans="1:7" ht="150" customHeight="1">
      <c r="A253" s="216" t="s">
        <v>384</v>
      </c>
      <c r="B253" s="267" t="s">
        <v>140</v>
      </c>
      <c r="C253" s="128" t="s">
        <v>292</v>
      </c>
      <c r="D253" s="255"/>
      <c r="E253" s="240">
        <v>13.2</v>
      </c>
      <c r="F253" s="240">
        <v>0</v>
      </c>
      <c r="G253" s="240">
        <v>0</v>
      </c>
    </row>
    <row r="254" spans="1:7">
      <c r="A254" s="216" t="s">
        <v>141</v>
      </c>
      <c r="B254" s="267"/>
      <c r="C254" s="128"/>
      <c r="D254" s="255"/>
      <c r="E254" s="240"/>
      <c r="F254" s="270">
        <v>425.5</v>
      </c>
      <c r="G254" s="270">
        <v>859</v>
      </c>
    </row>
    <row r="255" spans="1:7">
      <c r="A255" s="295" t="s">
        <v>142</v>
      </c>
      <c r="B255" s="258"/>
      <c r="C255" s="258"/>
      <c r="D255" s="258"/>
      <c r="E255" s="259">
        <f>E13</f>
        <v>18693.420000000002</v>
      </c>
      <c r="F255" s="259">
        <f t="shared" ref="F255:G255" si="51">F13</f>
        <v>17018.3</v>
      </c>
      <c r="G255" s="259">
        <f t="shared" si="51"/>
        <v>17180.599999999999</v>
      </c>
    </row>
    <row r="256" spans="1:7">
      <c r="A256" s="302"/>
      <c r="B256" s="228"/>
      <c r="C256" s="228"/>
      <c r="D256" s="228"/>
      <c r="E256" s="309"/>
      <c r="F256" s="309"/>
      <c r="G256" s="309"/>
    </row>
    <row r="257" spans="1:7">
      <c r="A257" s="302"/>
      <c r="B257" s="228"/>
      <c r="C257" s="228"/>
      <c r="D257" s="228"/>
      <c r="E257" s="309"/>
      <c r="F257" s="309"/>
      <c r="G257" s="309"/>
    </row>
  </sheetData>
  <mergeCells count="12">
    <mergeCell ref="A7:G7"/>
    <mergeCell ref="E8:G8"/>
    <mergeCell ref="A9:A11"/>
    <mergeCell ref="B9:B11"/>
    <mergeCell ref="C9:C11"/>
    <mergeCell ref="D9:D11"/>
    <mergeCell ref="E9:G10"/>
    <mergeCell ref="E6:G6"/>
    <mergeCell ref="E2:G2"/>
    <mergeCell ref="E3:G3"/>
    <mergeCell ref="E5:G5"/>
    <mergeCell ref="D4:G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K263"/>
  <sheetViews>
    <sheetView topLeftCell="A2" zoomScale="80" zoomScaleNormal="80" workbookViewId="0">
      <selection activeCell="A13" sqref="A13:XFD13"/>
    </sheetView>
  </sheetViews>
  <sheetFormatPr defaultRowHeight="14.4"/>
  <cols>
    <col min="1" max="1" width="21" style="313" customWidth="1"/>
    <col min="2" max="2" width="3.77734375" style="193" customWidth="1"/>
    <col min="3" max="3" width="8.88671875" style="313"/>
    <col min="4" max="4" width="15.33203125" style="313" customWidth="1"/>
    <col min="5" max="5" width="8.88671875" style="313"/>
    <col min="6" max="8" width="11.6640625" style="315" bestFit="1" customWidth="1"/>
  </cols>
  <sheetData>
    <row r="2" spans="1:11">
      <c r="C2" s="314"/>
      <c r="E2" s="441"/>
      <c r="F2" s="590" t="s">
        <v>264</v>
      </c>
      <c r="G2" s="590"/>
      <c r="H2" s="590"/>
    </row>
    <row r="3" spans="1:11">
      <c r="C3" s="314"/>
      <c r="E3" s="441"/>
      <c r="F3" s="590" t="s">
        <v>1</v>
      </c>
      <c r="G3" s="590"/>
      <c r="H3" s="590"/>
    </row>
    <row r="4" spans="1:11" ht="15.6">
      <c r="A4" s="116"/>
      <c r="C4" s="314"/>
      <c r="E4" s="591" t="s">
        <v>265</v>
      </c>
      <c r="F4" s="591"/>
      <c r="G4" s="591"/>
      <c r="H4" s="591"/>
    </row>
    <row r="5" spans="1:11">
      <c r="C5" s="314"/>
      <c r="E5" s="441"/>
      <c r="F5" s="590" t="s">
        <v>457</v>
      </c>
      <c r="G5" s="590"/>
      <c r="H5" s="590"/>
    </row>
    <row r="6" spans="1:11" ht="6" customHeight="1">
      <c r="A6" s="588"/>
      <c r="B6" s="588"/>
      <c r="C6" s="588"/>
      <c r="D6" s="588"/>
      <c r="E6" s="588"/>
      <c r="F6" s="588"/>
      <c r="G6" s="588"/>
      <c r="H6" s="588"/>
    </row>
    <row r="7" spans="1:11" ht="43.8" customHeight="1">
      <c r="A7" s="589" t="s">
        <v>405</v>
      </c>
      <c r="B7" s="589"/>
      <c r="C7" s="589"/>
      <c r="D7" s="589"/>
      <c r="E7" s="589"/>
      <c r="F7" s="589"/>
      <c r="G7" s="589"/>
      <c r="H7" s="589"/>
    </row>
    <row r="8" spans="1:11">
      <c r="C8" s="314"/>
    </row>
    <row r="9" spans="1:11" ht="132">
      <c r="A9" s="434" t="s">
        <v>145</v>
      </c>
      <c r="B9" s="317" t="s">
        <v>394</v>
      </c>
      <c r="C9" s="435" t="s">
        <v>395</v>
      </c>
      <c r="D9" s="436" t="s">
        <v>396</v>
      </c>
      <c r="E9" s="436" t="s">
        <v>397</v>
      </c>
      <c r="F9" s="585" t="s">
        <v>147</v>
      </c>
      <c r="G9" s="586"/>
      <c r="H9" s="587"/>
    </row>
    <row r="10" spans="1:11">
      <c r="A10" s="319"/>
      <c r="B10" s="320"/>
      <c r="C10" s="321"/>
      <c r="D10" s="319"/>
      <c r="E10" s="319"/>
      <c r="F10" s="322">
        <v>2026</v>
      </c>
      <c r="G10" s="322">
        <v>2027</v>
      </c>
      <c r="H10" s="322">
        <v>2028</v>
      </c>
    </row>
    <row r="11" spans="1:11">
      <c r="A11" s="319">
        <v>1</v>
      </c>
      <c r="B11" s="320">
        <v>2</v>
      </c>
      <c r="C11" s="284">
        <v>4</v>
      </c>
      <c r="D11" s="319">
        <v>5</v>
      </c>
      <c r="E11" s="319">
        <v>6</v>
      </c>
      <c r="F11" s="323">
        <v>7</v>
      </c>
      <c r="G11" s="323">
        <v>8</v>
      </c>
      <c r="H11" s="323">
        <v>9</v>
      </c>
    </row>
    <row r="12" spans="1:11" ht="58.2">
      <c r="A12" s="324" t="s">
        <v>266</v>
      </c>
      <c r="B12" s="325">
        <v>831</v>
      </c>
      <c r="C12" s="321"/>
      <c r="D12" s="319"/>
      <c r="E12" s="319"/>
      <c r="F12" s="326">
        <f>SUM(F13+F79+F87+F106+F138+F201+F209+F226+F233+F240+F254)</f>
        <v>18693.400000000001</v>
      </c>
      <c r="G12" s="326">
        <f>SUM(G13+G79+G87+G106+G138+G201+G209+G226+G233+G240+G254)</f>
        <v>17018.260000000002</v>
      </c>
      <c r="H12" s="326">
        <f>SUM(H13+H79+H87+H106+H138+H201+H209+H226+H233+H240+H254)</f>
        <v>17180.559999999998</v>
      </c>
      <c r="K12" s="512"/>
    </row>
    <row r="13" spans="1:11" s="624" customFormat="1" ht="22.8">
      <c r="A13" s="627" t="s">
        <v>87</v>
      </c>
      <c r="B13" s="414"/>
      <c r="C13" s="419" t="s">
        <v>88</v>
      </c>
      <c r="D13" s="416"/>
      <c r="E13" s="414"/>
      <c r="F13" s="417">
        <f>SUM(F14+F20+F40+F51+F57)</f>
        <v>10557.34</v>
      </c>
      <c r="G13" s="417">
        <f t="shared" ref="G13:H13" si="0">SUM(G14+G21+G40+G51+G57)</f>
        <v>9385</v>
      </c>
      <c r="H13" s="417">
        <f t="shared" si="0"/>
        <v>9670</v>
      </c>
    </row>
    <row r="14" spans="1:11" ht="99" customHeight="1">
      <c r="A14" s="324" t="s">
        <v>218</v>
      </c>
      <c r="B14" s="327"/>
      <c r="C14" s="329" t="s">
        <v>90</v>
      </c>
      <c r="D14" s="330" t="s">
        <v>286</v>
      </c>
      <c r="E14" s="327"/>
      <c r="F14" s="326">
        <f>SUM(F15)</f>
        <v>185</v>
      </c>
      <c r="G14" s="326">
        <v>185</v>
      </c>
      <c r="H14" s="326">
        <f t="shared" ref="F14:H17" si="1">SUM(H15)</f>
        <v>185</v>
      </c>
    </row>
    <row r="15" spans="1:11" ht="37.799999999999997" customHeight="1">
      <c r="A15" s="324" t="s">
        <v>206</v>
      </c>
      <c r="B15" s="327"/>
      <c r="C15" s="329" t="s">
        <v>90</v>
      </c>
      <c r="D15" s="330" t="s">
        <v>205</v>
      </c>
      <c r="E15" s="327"/>
      <c r="F15" s="326">
        <f>SUM(F16)</f>
        <v>185</v>
      </c>
      <c r="G15" s="326">
        <v>185</v>
      </c>
      <c r="H15" s="326">
        <f>SUM(H16)</f>
        <v>185</v>
      </c>
    </row>
    <row r="16" spans="1:11" s="80" customFormat="1" ht="38.4" customHeight="1">
      <c r="A16" s="331" t="s">
        <v>220</v>
      </c>
      <c r="B16" s="332"/>
      <c r="C16" s="333" t="s">
        <v>90</v>
      </c>
      <c r="D16" s="325" t="s">
        <v>215</v>
      </c>
      <c r="E16" s="332"/>
      <c r="F16" s="334">
        <f t="shared" si="1"/>
        <v>185</v>
      </c>
      <c r="G16" s="326">
        <v>185</v>
      </c>
      <c r="H16" s="334">
        <f t="shared" si="1"/>
        <v>185</v>
      </c>
    </row>
    <row r="17" spans="1:8" s="80" customFormat="1" ht="15.6" customHeight="1">
      <c r="A17" s="324" t="s">
        <v>209</v>
      </c>
      <c r="B17" s="332"/>
      <c r="C17" s="333" t="s">
        <v>90</v>
      </c>
      <c r="D17" s="325" t="s">
        <v>216</v>
      </c>
      <c r="E17" s="332"/>
      <c r="F17" s="334">
        <f t="shared" si="1"/>
        <v>185</v>
      </c>
      <c r="G17" s="326">
        <v>185</v>
      </c>
      <c r="H17" s="334">
        <f t="shared" si="1"/>
        <v>185</v>
      </c>
    </row>
    <row r="18" spans="1:8" s="80" customFormat="1" ht="27.6" customHeight="1">
      <c r="A18" s="331" t="s">
        <v>211</v>
      </c>
      <c r="B18" s="332"/>
      <c r="C18" s="333" t="s">
        <v>90</v>
      </c>
      <c r="D18" s="325" t="s">
        <v>217</v>
      </c>
      <c r="E18" s="332"/>
      <c r="F18" s="334">
        <f>SUM(F19)</f>
        <v>185</v>
      </c>
      <c r="G18" s="326">
        <v>185</v>
      </c>
      <c r="H18" s="334">
        <f>SUM(H19)</f>
        <v>185</v>
      </c>
    </row>
    <row r="19" spans="1:8" ht="79.2">
      <c r="A19" s="198" t="s">
        <v>311</v>
      </c>
      <c r="B19" s="320"/>
      <c r="C19" s="284" t="s">
        <v>90</v>
      </c>
      <c r="D19" s="128" t="s">
        <v>217</v>
      </c>
      <c r="E19" s="319">
        <v>200</v>
      </c>
      <c r="F19" s="335">
        <v>185</v>
      </c>
      <c r="G19" s="336">
        <v>185</v>
      </c>
      <c r="H19" s="335">
        <v>185</v>
      </c>
    </row>
    <row r="20" spans="1:8" s="85" customFormat="1" ht="92.4">
      <c r="A20" s="324" t="s">
        <v>91</v>
      </c>
      <c r="B20" s="327"/>
      <c r="C20" s="329" t="s">
        <v>92</v>
      </c>
      <c r="D20" s="330" t="s">
        <v>286</v>
      </c>
      <c r="E20" s="327"/>
      <c r="F20" s="337">
        <f>F21</f>
        <v>9698.5</v>
      </c>
      <c r="G20" s="337">
        <f t="shared" ref="G20:H20" si="2">G21</f>
        <v>9120</v>
      </c>
      <c r="H20" s="337">
        <f t="shared" si="2"/>
        <v>9404.5</v>
      </c>
    </row>
    <row r="21" spans="1:8" s="85" customFormat="1" ht="45.6">
      <c r="A21" s="338" t="s">
        <v>206</v>
      </c>
      <c r="B21" s="327"/>
      <c r="C21" s="329" t="s">
        <v>92</v>
      </c>
      <c r="D21" s="330" t="s">
        <v>205</v>
      </c>
      <c r="E21" s="327"/>
      <c r="F21" s="326">
        <f>F22+F29</f>
        <v>9698.5</v>
      </c>
      <c r="G21" s="326">
        <f>G22+G29</f>
        <v>9120</v>
      </c>
      <c r="H21" s="326">
        <f>H22+H29</f>
        <v>9404.5</v>
      </c>
    </row>
    <row r="22" spans="1:8" ht="72" customHeight="1">
      <c r="A22" s="331" t="s">
        <v>207</v>
      </c>
      <c r="B22" s="327"/>
      <c r="C22" s="329" t="s">
        <v>92</v>
      </c>
      <c r="D22" s="330" t="s">
        <v>208</v>
      </c>
      <c r="E22" s="327"/>
      <c r="F22" s="326">
        <f t="shared" ref="F22:H23" si="3">SUM(F23)</f>
        <v>1795.1</v>
      </c>
      <c r="G22" s="326">
        <f t="shared" si="3"/>
        <v>2000</v>
      </c>
      <c r="H22" s="326">
        <f t="shared" si="3"/>
        <v>2000</v>
      </c>
    </row>
    <row r="23" spans="1:8">
      <c r="A23" s="324" t="s">
        <v>209</v>
      </c>
      <c r="B23" s="327"/>
      <c r="C23" s="329" t="s">
        <v>92</v>
      </c>
      <c r="D23" s="330" t="s">
        <v>210</v>
      </c>
      <c r="E23" s="327"/>
      <c r="F23" s="326">
        <f t="shared" si="3"/>
        <v>1795.1</v>
      </c>
      <c r="G23" s="326">
        <f t="shared" si="3"/>
        <v>2000</v>
      </c>
      <c r="H23" s="326">
        <f t="shared" si="3"/>
        <v>2000</v>
      </c>
    </row>
    <row r="24" spans="1:8" s="80" customFormat="1" ht="34.200000000000003">
      <c r="A24" s="338" t="s">
        <v>211</v>
      </c>
      <c r="B24" s="332"/>
      <c r="C24" s="333" t="s">
        <v>92</v>
      </c>
      <c r="D24" s="325" t="s">
        <v>212</v>
      </c>
      <c r="E24" s="320"/>
      <c r="F24" s="334">
        <f>SUM(F26+F28)</f>
        <v>1795.1</v>
      </c>
      <c r="G24" s="334">
        <f t="shared" ref="G24:H24" si="4">SUM(G26+G28)</f>
        <v>2000</v>
      </c>
      <c r="H24" s="334">
        <f t="shared" si="4"/>
        <v>2000</v>
      </c>
    </row>
    <row r="25" spans="1:8" s="80" customFormat="1" ht="45.6">
      <c r="A25" s="338" t="s">
        <v>312</v>
      </c>
      <c r="B25" s="332"/>
      <c r="C25" s="333" t="s">
        <v>92</v>
      </c>
      <c r="D25" s="325" t="s">
        <v>212</v>
      </c>
      <c r="E25" s="320"/>
      <c r="F25" s="334">
        <f>F26</f>
        <v>1378.8</v>
      </c>
      <c r="G25" s="334">
        <f t="shared" ref="G25:H25" si="5">G26</f>
        <v>1396</v>
      </c>
      <c r="H25" s="334">
        <f t="shared" si="5"/>
        <v>1396</v>
      </c>
    </row>
    <row r="26" spans="1:8" s="82" customFormat="1" ht="36">
      <c r="A26" s="339" t="s">
        <v>313</v>
      </c>
      <c r="B26" s="320"/>
      <c r="C26" s="340" t="s">
        <v>92</v>
      </c>
      <c r="D26" s="341" t="s">
        <v>212</v>
      </c>
      <c r="E26" s="320">
        <v>100</v>
      </c>
      <c r="F26" s="342">
        <v>1378.8</v>
      </c>
      <c r="G26" s="342">
        <v>1396</v>
      </c>
      <c r="H26" s="342">
        <v>1396</v>
      </c>
    </row>
    <row r="27" spans="1:8" s="82" customFormat="1" ht="83.4" customHeight="1">
      <c r="A27" s="338" t="s">
        <v>314</v>
      </c>
      <c r="B27" s="320"/>
      <c r="C27" s="329" t="s">
        <v>92</v>
      </c>
      <c r="D27" s="325" t="s">
        <v>212</v>
      </c>
      <c r="E27" s="320"/>
      <c r="F27" s="334">
        <f>F28</f>
        <v>416.3</v>
      </c>
      <c r="G27" s="334">
        <f>G28</f>
        <v>604</v>
      </c>
      <c r="H27" s="334">
        <f t="shared" ref="H27" si="6">H28</f>
        <v>604</v>
      </c>
    </row>
    <row r="28" spans="1:8" ht="36">
      <c r="A28" s="339" t="s">
        <v>313</v>
      </c>
      <c r="B28" s="320"/>
      <c r="C28" s="340" t="s">
        <v>92</v>
      </c>
      <c r="D28" s="341" t="s">
        <v>212</v>
      </c>
      <c r="E28" s="320">
        <v>100</v>
      </c>
      <c r="F28" s="336">
        <v>416.3</v>
      </c>
      <c r="G28" s="336">
        <v>604</v>
      </c>
      <c r="H28" s="336">
        <v>604</v>
      </c>
    </row>
    <row r="29" spans="1:8" ht="34.200000000000003">
      <c r="A29" s="338" t="s">
        <v>220</v>
      </c>
      <c r="B29" s="343"/>
      <c r="C29" s="329" t="s">
        <v>92</v>
      </c>
      <c r="D29" s="344" t="s">
        <v>215</v>
      </c>
      <c r="E29" s="343"/>
      <c r="F29" s="345">
        <f>SUM(F30)</f>
        <v>7903.4</v>
      </c>
      <c r="G29" s="345">
        <f>SUM(G30)</f>
        <v>7120</v>
      </c>
      <c r="H29" s="345">
        <f t="shared" ref="H29" si="7">SUM(H30)</f>
        <v>7404.5</v>
      </c>
    </row>
    <row r="30" spans="1:8">
      <c r="A30" s="346" t="s">
        <v>209</v>
      </c>
      <c r="B30" s="343"/>
      <c r="C30" s="329" t="s">
        <v>92</v>
      </c>
      <c r="D30" s="344" t="s">
        <v>216</v>
      </c>
      <c r="E30" s="343"/>
      <c r="F30" s="347">
        <f>F31+F38</f>
        <v>7903.4</v>
      </c>
      <c r="G30" s="347">
        <f>G31+G38</f>
        <v>7120</v>
      </c>
      <c r="H30" s="347">
        <f>H31+H38</f>
        <v>7404.5</v>
      </c>
    </row>
    <row r="31" spans="1:8" ht="35.4">
      <c r="A31" s="346" t="s">
        <v>211</v>
      </c>
      <c r="B31" s="343"/>
      <c r="C31" s="333" t="s">
        <v>92</v>
      </c>
      <c r="D31" s="348" t="s">
        <v>217</v>
      </c>
      <c r="E31" s="343"/>
      <c r="F31" s="347">
        <f>F32+F35</f>
        <v>6335.4</v>
      </c>
      <c r="G31" s="347">
        <f>G32+G35</f>
        <v>6335.4</v>
      </c>
      <c r="H31" s="347">
        <f>H32+H35</f>
        <v>6335.4</v>
      </c>
    </row>
    <row r="32" spans="1:8" s="80" customFormat="1" ht="45.6">
      <c r="A32" s="338" t="s">
        <v>312</v>
      </c>
      <c r="B32" s="349"/>
      <c r="C32" s="333" t="s">
        <v>92</v>
      </c>
      <c r="D32" s="348" t="s">
        <v>217</v>
      </c>
      <c r="E32" s="349"/>
      <c r="F32" s="347">
        <f>SUM(F33+F34)</f>
        <v>4866</v>
      </c>
      <c r="G32" s="347">
        <f>SUM(G33+G34)</f>
        <v>4866</v>
      </c>
      <c r="H32" s="347">
        <f t="shared" ref="H32" si="8">SUM(H33+H34)</f>
        <v>4866</v>
      </c>
    </row>
    <row r="33" spans="1:8" ht="36">
      <c r="A33" s="339" t="s">
        <v>313</v>
      </c>
      <c r="B33" s="343"/>
      <c r="C33" s="284" t="s">
        <v>92</v>
      </c>
      <c r="D33" s="271" t="s">
        <v>217</v>
      </c>
      <c r="E33" s="350">
        <v>100</v>
      </c>
      <c r="F33" s="351">
        <v>2721.6</v>
      </c>
      <c r="G33" s="351">
        <v>2721.6</v>
      </c>
      <c r="H33" s="351">
        <v>2721.6</v>
      </c>
    </row>
    <row r="34" spans="1:8" ht="72">
      <c r="A34" s="339" t="s">
        <v>311</v>
      </c>
      <c r="B34" s="352"/>
      <c r="C34" s="284" t="s">
        <v>92</v>
      </c>
      <c r="D34" s="271" t="s">
        <v>217</v>
      </c>
      <c r="E34" s="350">
        <v>100</v>
      </c>
      <c r="F34" s="353">
        <v>2144.4</v>
      </c>
      <c r="G34" s="353">
        <v>2144.4</v>
      </c>
      <c r="H34" s="353">
        <v>2144.4</v>
      </c>
    </row>
    <row r="35" spans="1:8" ht="84" customHeight="1">
      <c r="A35" s="338" t="s">
        <v>314</v>
      </c>
      <c r="B35" s="352"/>
      <c r="C35" s="333" t="s">
        <v>92</v>
      </c>
      <c r="D35" s="348" t="s">
        <v>217</v>
      </c>
      <c r="E35" s="350"/>
      <c r="F35" s="347">
        <f>F37+F36</f>
        <v>1469.4</v>
      </c>
      <c r="G35" s="347">
        <f t="shared" ref="G35:H35" si="9">G37+G36</f>
        <v>1469.4</v>
      </c>
      <c r="H35" s="347">
        <f t="shared" si="9"/>
        <v>1469.4</v>
      </c>
    </row>
    <row r="36" spans="1:8" ht="36">
      <c r="A36" s="339" t="s">
        <v>313</v>
      </c>
      <c r="B36" s="352"/>
      <c r="C36" s="340" t="s">
        <v>92</v>
      </c>
      <c r="D36" s="354" t="s">
        <v>217</v>
      </c>
      <c r="E36" s="352">
        <v>100</v>
      </c>
      <c r="F36" s="351">
        <v>821.88</v>
      </c>
      <c r="G36" s="351">
        <v>821.88</v>
      </c>
      <c r="H36" s="351">
        <v>821.88</v>
      </c>
    </row>
    <row r="37" spans="1:8" ht="72">
      <c r="A37" s="339" t="s">
        <v>311</v>
      </c>
      <c r="B37" s="352"/>
      <c r="C37" s="284" t="s">
        <v>92</v>
      </c>
      <c r="D37" s="271" t="s">
        <v>217</v>
      </c>
      <c r="E37" s="350">
        <v>100</v>
      </c>
      <c r="F37" s="353">
        <v>647.52</v>
      </c>
      <c r="G37" s="353">
        <v>647.52</v>
      </c>
      <c r="H37" s="353">
        <v>647.52</v>
      </c>
    </row>
    <row r="38" spans="1:8" s="105" customFormat="1" ht="22.8">
      <c r="A38" s="338" t="s">
        <v>321</v>
      </c>
      <c r="B38" s="352"/>
      <c r="C38" s="355" t="s">
        <v>92</v>
      </c>
      <c r="D38" s="348" t="s">
        <v>217</v>
      </c>
      <c r="E38" s="350"/>
      <c r="F38" s="347">
        <f>F39</f>
        <v>1568</v>
      </c>
      <c r="G38" s="347">
        <f>G39</f>
        <v>784.6</v>
      </c>
      <c r="H38" s="347">
        <f>H39</f>
        <v>1069.0999999999999</v>
      </c>
    </row>
    <row r="39" spans="1:8" s="105" customFormat="1" ht="72">
      <c r="A39" s="498" t="s">
        <v>311</v>
      </c>
      <c r="B39" s="352"/>
      <c r="C39" s="356" t="s">
        <v>92</v>
      </c>
      <c r="D39" s="354" t="s">
        <v>217</v>
      </c>
      <c r="E39" s="350">
        <v>200</v>
      </c>
      <c r="F39" s="353">
        <v>1568</v>
      </c>
      <c r="G39" s="357">
        <v>784.6</v>
      </c>
      <c r="H39" s="353">
        <v>1069.0999999999999</v>
      </c>
    </row>
    <row r="40" spans="1:8" ht="81">
      <c r="A40" s="324" t="s">
        <v>93</v>
      </c>
      <c r="B40" s="327"/>
      <c r="C40" s="329" t="s">
        <v>94</v>
      </c>
      <c r="D40" s="330"/>
      <c r="E40" s="327"/>
      <c r="F40" s="326">
        <f>F41</f>
        <v>294.32</v>
      </c>
      <c r="G40" s="326">
        <f>G41</f>
        <v>0</v>
      </c>
      <c r="H40" s="326">
        <f t="shared" ref="H40" si="10">H41</f>
        <v>0</v>
      </c>
    </row>
    <row r="41" spans="1:8" ht="79.8">
      <c r="A41" s="338" t="s">
        <v>93</v>
      </c>
      <c r="B41" s="327"/>
      <c r="C41" s="329" t="s">
        <v>94</v>
      </c>
      <c r="D41" s="330" t="s">
        <v>286</v>
      </c>
      <c r="E41" s="327"/>
      <c r="F41" s="326">
        <f>F42</f>
        <v>294.32</v>
      </c>
      <c r="G41" s="326">
        <f t="shared" ref="G41:H41" si="11">G42</f>
        <v>0</v>
      </c>
      <c r="H41" s="326">
        <f t="shared" si="11"/>
        <v>0</v>
      </c>
    </row>
    <row r="42" spans="1:8" s="105" customFormat="1" ht="46.8">
      <c r="A42" s="346" t="s">
        <v>206</v>
      </c>
      <c r="B42" s="343"/>
      <c r="C42" s="358" t="s">
        <v>94</v>
      </c>
      <c r="D42" s="344" t="s">
        <v>205</v>
      </c>
      <c r="E42" s="343"/>
      <c r="F42" s="345">
        <f t="shared" ref="F42:G43" si="12">SUM(F43)</f>
        <v>294.32</v>
      </c>
      <c r="G42" s="347">
        <f t="shared" si="12"/>
        <v>0</v>
      </c>
      <c r="H42" s="345">
        <f t="shared" ref="H42:H47" si="13">SUM(H43)</f>
        <v>0</v>
      </c>
    </row>
    <row r="43" spans="1:8" s="80" customFormat="1" ht="35.4" customHeight="1">
      <c r="A43" s="359" t="s">
        <v>222</v>
      </c>
      <c r="B43" s="349"/>
      <c r="C43" s="355" t="s">
        <v>94</v>
      </c>
      <c r="D43" s="348" t="s">
        <v>215</v>
      </c>
      <c r="E43" s="349"/>
      <c r="F43" s="347">
        <f t="shared" si="12"/>
        <v>294.32</v>
      </c>
      <c r="G43" s="347">
        <f t="shared" si="12"/>
        <v>0</v>
      </c>
      <c r="H43" s="347">
        <f t="shared" si="13"/>
        <v>0</v>
      </c>
    </row>
    <row r="44" spans="1:8" s="80" customFormat="1">
      <c r="A44" s="346" t="s">
        <v>209</v>
      </c>
      <c r="B44" s="349"/>
      <c r="C44" s="355" t="s">
        <v>94</v>
      </c>
      <c r="D44" s="348" t="s">
        <v>216</v>
      </c>
      <c r="E44" s="349"/>
      <c r="F44" s="347">
        <f>SUM(F45+F50)</f>
        <v>294.32</v>
      </c>
      <c r="G44" s="347">
        <f>SUM(G45+G50)</f>
        <v>0</v>
      </c>
      <c r="H44" s="347">
        <f t="shared" si="13"/>
        <v>0</v>
      </c>
    </row>
    <row r="45" spans="1:8" s="80" customFormat="1" ht="107.4" customHeight="1">
      <c r="A45" s="359" t="s">
        <v>249</v>
      </c>
      <c r="B45" s="349"/>
      <c r="C45" s="355" t="s">
        <v>94</v>
      </c>
      <c r="D45" s="348" t="s">
        <v>223</v>
      </c>
      <c r="E45" s="349"/>
      <c r="F45" s="347">
        <f>SUM(F47)</f>
        <v>251.32</v>
      </c>
      <c r="G45" s="347">
        <f>SUM(G47)</f>
        <v>0</v>
      </c>
      <c r="H45" s="347">
        <f>SUM(H47)</f>
        <v>0</v>
      </c>
    </row>
    <row r="46" spans="1:8" s="80" customFormat="1" ht="28.2" customHeight="1">
      <c r="A46" s="338" t="s">
        <v>315</v>
      </c>
      <c r="B46" s="349"/>
      <c r="C46" s="355" t="s">
        <v>94</v>
      </c>
      <c r="D46" s="348" t="s">
        <v>223</v>
      </c>
      <c r="E46" s="349"/>
      <c r="F46" s="347">
        <f>F47</f>
        <v>251.32</v>
      </c>
      <c r="G46" s="347">
        <f t="shared" ref="G46:H46" si="14">G47</f>
        <v>0</v>
      </c>
      <c r="H46" s="347">
        <f t="shared" si="14"/>
        <v>0</v>
      </c>
    </row>
    <row r="47" spans="1:8" s="82" customFormat="1" ht="60">
      <c r="A47" s="339" t="s">
        <v>316</v>
      </c>
      <c r="B47" s="352"/>
      <c r="C47" s="360" t="s">
        <v>94</v>
      </c>
      <c r="D47" s="354" t="s">
        <v>223</v>
      </c>
      <c r="E47" s="352">
        <v>500</v>
      </c>
      <c r="F47" s="351">
        <v>251.32</v>
      </c>
      <c r="G47" s="336">
        <v>0</v>
      </c>
      <c r="H47" s="351">
        <f t="shared" si="13"/>
        <v>0</v>
      </c>
    </row>
    <row r="48" spans="1:8" s="80" customFormat="1" ht="91.2" customHeight="1">
      <c r="A48" s="359" t="s">
        <v>224</v>
      </c>
      <c r="B48" s="349"/>
      <c r="C48" s="355" t="s">
        <v>94</v>
      </c>
      <c r="D48" s="348" t="s">
        <v>225</v>
      </c>
      <c r="E48" s="349"/>
      <c r="F48" s="347">
        <f t="shared" ref="F48:H48" si="15">SUM(F50)</f>
        <v>43</v>
      </c>
      <c r="G48" s="347">
        <f t="shared" si="15"/>
        <v>0</v>
      </c>
      <c r="H48" s="347">
        <f t="shared" si="15"/>
        <v>0</v>
      </c>
    </row>
    <row r="49" spans="1:9" s="80" customFormat="1" ht="27" customHeight="1">
      <c r="A49" s="338" t="s">
        <v>315</v>
      </c>
      <c r="B49" s="361"/>
      <c r="C49" s="355" t="s">
        <v>94</v>
      </c>
      <c r="D49" s="348" t="s">
        <v>225</v>
      </c>
      <c r="E49" s="361"/>
      <c r="F49" s="362">
        <f>F50</f>
        <v>43</v>
      </c>
      <c r="G49" s="362">
        <f t="shared" ref="G49:H49" si="16">G50</f>
        <v>0</v>
      </c>
      <c r="H49" s="363">
        <f t="shared" si="16"/>
        <v>0</v>
      </c>
    </row>
    <row r="50" spans="1:9" ht="60">
      <c r="A50" s="339" t="s">
        <v>316</v>
      </c>
      <c r="B50" s="352"/>
      <c r="C50" s="360" t="s">
        <v>94</v>
      </c>
      <c r="D50" s="354" t="s">
        <v>225</v>
      </c>
      <c r="E50" s="352">
        <v>500</v>
      </c>
      <c r="F50" s="351">
        <v>43</v>
      </c>
      <c r="G50" s="364">
        <v>0</v>
      </c>
      <c r="H50" s="365">
        <v>0</v>
      </c>
      <c r="I50" s="66"/>
    </row>
    <row r="51" spans="1:9" s="80" customFormat="1" ht="13.2" customHeight="1">
      <c r="A51" s="196" t="s">
        <v>95</v>
      </c>
      <c r="B51" s="332"/>
      <c r="C51" s="333" t="s">
        <v>96</v>
      </c>
      <c r="D51" s="366"/>
      <c r="E51" s="367"/>
      <c r="F51" s="326">
        <f>F52</f>
        <v>60</v>
      </c>
      <c r="G51" s="368">
        <f t="shared" ref="G51:H51" si="17">G52</f>
        <v>60</v>
      </c>
      <c r="H51" s="337">
        <f t="shared" si="17"/>
        <v>60</v>
      </c>
      <c r="I51" s="103"/>
    </row>
    <row r="52" spans="1:9" s="80" customFormat="1" ht="27.6" customHeight="1">
      <c r="A52" s="324" t="s">
        <v>251</v>
      </c>
      <c r="B52" s="369"/>
      <c r="C52" s="333" t="s">
        <v>96</v>
      </c>
      <c r="D52" s="330" t="s">
        <v>229</v>
      </c>
      <c r="E52" s="370"/>
      <c r="F52" s="337">
        <f>F53</f>
        <v>60</v>
      </c>
      <c r="G52" s="337">
        <f t="shared" ref="G52:H53" si="18">G53</f>
        <v>60</v>
      </c>
      <c r="H52" s="371">
        <f t="shared" si="18"/>
        <v>60</v>
      </c>
    </row>
    <row r="53" spans="1:9" ht="35.4">
      <c r="A53" s="324" t="s">
        <v>252</v>
      </c>
      <c r="B53" s="327"/>
      <c r="C53" s="329" t="s">
        <v>96</v>
      </c>
      <c r="D53" s="330" t="s">
        <v>230</v>
      </c>
      <c r="E53" s="327"/>
      <c r="F53" s="326">
        <f>F54</f>
        <v>60</v>
      </c>
      <c r="G53" s="326">
        <f t="shared" si="18"/>
        <v>60</v>
      </c>
      <c r="H53" s="326">
        <f t="shared" si="18"/>
        <v>60</v>
      </c>
    </row>
    <row r="54" spans="1:9" ht="68.400000000000006">
      <c r="A54" s="338" t="s">
        <v>319</v>
      </c>
      <c r="B54" s="327"/>
      <c r="C54" s="329" t="s">
        <v>96</v>
      </c>
      <c r="D54" s="325" t="s">
        <v>234</v>
      </c>
      <c r="E54" s="327"/>
      <c r="F54" s="326">
        <f>F55</f>
        <v>60</v>
      </c>
      <c r="G54" s="326">
        <f t="shared" ref="G54:H54" si="19">G55</f>
        <v>60</v>
      </c>
      <c r="H54" s="326">
        <f t="shared" si="19"/>
        <v>60</v>
      </c>
    </row>
    <row r="55" spans="1:9" s="80" customFormat="1">
      <c r="A55" s="192" t="s">
        <v>318</v>
      </c>
      <c r="B55" s="332"/>
      <c r="C55" s="333" t="s">
        <v>96</v>
      </c>
      <c r="D55" s="325" t="s">
        <v>234</v>
      </c>
      <c r="E55" s="332"/>
      <c r="F55" s="334">
        <f>SUM(F56)</f>
        <v>60</v>
      </c>
      <c r="G55" s="326">
        <f>G56</f>
        <v>60</v>
      </c>
      <c r="H55" s="334">
        <f t="shared" ref="H55" si="20">SUM(H56)</f>
        <v>60</v>
      </c>
    </row>
    <row r="56" spans="1:9" ht="24">
      <c r="A56" s="339" t="s">
        <v>317</v>
      </c>
      <c r="B56" s="320"/>
      <c r="C56" s="340" t="s">
        <v>96</v>
      </c>
      <c r="D56" s="341" t="s">
        <v>234</v>
      </c>
      <c r="E56" s="320">
        <v>800</v>
      </c>
      <c r="F56" s="342">
        <v>60</v>
      </c>
      <c r="G56" s="336">
        <v>60</v>
      </c>
      <c r="H56" s="342">
        <v>60</v>
      </c>
    </row>
    <row r="57" spans="1:9" s="499" customFormat="1" ht="40.200000000000003">
      <c r="A57" s="196" t="s">
        <v>97</v>
      </c>
      <c r="B57" s="327"/>
      <c r="C57" s="329" t="s">
        <v>98</v>
      </c>
      <c r="D57" s="330"/>
      <c r="E57" s="327"/>
      <c r="F57" s="326">
        <f>F58</f>
        <v>319.52</v>
      </c>
      <c r="G57" s="326">
        <f>G58</f>
        <v>20</v>
      </c>
      <c r="H57" s="326">
        <f>H58</f>
        <v>20.5</v>
      </c>
    </row>
    <row r="58" spans="1:9" s="80" customFormat="1" ht="58.2">
      <c r="A58" s="324" t="s">
        <v>232</v>
      </c>
      <c r="B58" s="332"/>
      <c r="C58" s="333" t="s">
        <v>98</v>
      </c>
      <c r="D58" s="330" t="s">
        <v>286</v>
      </c>
      <c r="E58" s="332"/>
      <c r="F58" s="334">
        <f>F59+F65+F71</f>
        <v>319.52</v>
      </c>
      <c r="G58" s="334">
        <f>G59+G65+G71</f>
        <v>20</v>
      </c>
      <c r="H58" s="334">
        <f>H59+H65+H71</f>
        <v>20.5</v>
      </c>
    </row>
    <row r="59" spans="1:9" ht="103.8">
      <c r="A59" s="324" t="s">
        <v>267</v>
      </c>
      <c r="B59" s="327"/>
      <c r="C59" s="329" t="s">
        <v>98</v>
      </c>
      <c r="D59" s="330" t="s">
        <v>162</v>
      </c>
      <c r="E59" s="327"/>
      <c r="F59" s="326">
        <f t="shared" ref="F59:H59" si="21">SUM(F60)</f>
        <v>16</v>
      </c>
      <c r="G59" s="347">
        <f>SUM(G60)</f>
        <v>16.48</v>
      </c>
      <c r="H59" s="326">
        <f t="shared" si="21"/>
        <v>16.98</v>
      </c>
    </row>
    <row r="60" spans="1:9" ht="24.6" customHeight="1">
      <c r="A60" s="324" t="s">
        <v>149</v>
      </c>
      <c r="B60" s="327"/>
      <c r="C60" s="329" t="s">
        <v>98</v>
      </c>
      <c r="D60" s="330" t="s">
        <v>163</v>
      </c>
      <c r="E60" s="327"/>
      <c r="F60" s="326">
        <f>F61</f>
        <v>16</v>
      </c>
      <c r="G60" s="326">
        <f t="shared" ref="G60:H60" si="22">G61</f>
        <v>16.48</v>
      </c>
      <c r="H60" s="326">
        <f t="shared" si="22"/>
        <v>16.98</v>
      </c>
    </row>
    <row r="61" spans="1:9" ht="48.6" customHeight="1">
      <c r="A61" s="338" t="s">
        <v>320</v>
      </c>
      <c r="B61" s="327"/>
      <c r="C61" s="329" t="s">
        <v>98</v>
      </c>
      <c r="D61" s="330" t="s">
        <v>165</v>
      </c>
      <c r="E61" s="327"/>
      <c r="F61" s="326">
        <f>F62</f>
        <v>16</v>
      </c>
      <c r="G61" s="326">
        <f t="shared" ref="G61:H62" si="23">G62</f>
        <v>16.48</v>
      </c>
      <c r="H61" s="326">
        <f t="shared" si="23"/>
        <v>16.98</v>
      </c>
    </row>
    <row r="62" spans="1:9" s="80" customFormat="1" ht="90" customHeight="1">
      <c r="A62" s="331" t="s">
        <v>166</v>
      </c>
      <c r="B62" s="332"/>
      <c r="C62" s="333" t="s">
        <v>98</v>
      </c>
      <c r="D62" s="325" t="s">
        <v>167</v>
      </c>
      <c r="E62" s="332"/>
      <c r="F62" s="334">
        <f>F63</f>
        <v>16</v>
      </c>
      <c r="G62" s="334">
        <f t="shared" si="23"/>
        <v>16.48</v>
      </c>
      <c r="H62" s="334">
        <f t="shared" si="23"/>
        <v>16.98</v>
      </c>
    </row>
    <row r="63" spans="1:9" s="80" customFormat="1" ht="28.2" customHeight="1">
      <c r="A63" s="338" t="s">
        <v>321</v>
      </c>
      <c r="B63" s="332"/>
      <c r="C63" s="333" t="s">
        <v>98</v>
      </c>
      <c r="D63" s="325" t="s">
        <v>167</v>
      </c>
      <c r="E63" s="332"/>
      <c r="F63" s="334">
        <f>F64</f>
        <v>16</v>
      </c>
      <c r="G63" s="334">
        <f t="shared" ref="G63:H63" si="24">G64</f>
        <v>16.48</v>
      </c>
      <c r="H63" s="334">
        <f t="shared" si="24"/>
        <v>16.98</v>
      </c>
    </row>
    <row r="64" spans="1:9">
      <c r="A64" s="339" t="s">
        <v>322</v>
      </c>
      <c r="B64" s="320"/>
      <c r="C64" s="340" t="s">
        <v>98</v>
      </c>
      <c r="D64" s="341" t="s">
        <v>167</v>
      </c>
      <c r="E64" s="320">
        <v>200</v>
      </c>
      <c r="F64" s="342">
        <v>16</v>
      </c>
      <c r="G64" s="336">
        <v>16.48</v>
      </c>
      <c r="H64" s="342">
        <v>16.98</v>
      </c>
    </row>
    <row r="65" spans="1:8" ht="36.6" customHeight="1">
      <c r="A65" s="338" t="s">
        <v>206</v>
      </c>
      <c r="B65" s="320"/>
      <c r="C65" s="329" t="s">
        <v>98</v>
      </c>
      <c r="D65" s="344" t="s">
        <v>205</v>
      </c>
      <c r="E65" s="343"/>
      <c r="F65" s="326">
        <f>SUM(F67)</f>
        <v>3.52</v>
      </c>
      <c r="G65" s="347">
        <f>SUM(G66)</f>
        <v>3.52</v>
      </c>
      <c r="H65" s="326">
        <f>SUM(H67)</f>
        <v>3.52</v>
      </c>
    </row>
    <row r="66" spans="1:8" ht="22.8" customHeight="1">
      <c r="A66" s="338" t="s">
        <v>220</v>
      </c>
      <c r="B66" s="343"/>
      <c r="C66" s="329" t="s">
        <v>98</v>
      </c>
      <c r="D66" s="344" t="s">
        <v>215</v>
      </c>
      <c r="E66" s="343"/>
      <c r="F66" s="326">
        <f>SUM(F68)</f>
        <v>3.52</v>
      </c>
      <c r="G66" s="347">
        <f>SUM(G67)</f>
        <v>3.52</v>
      </c>
      <c r="H66" s="326">
        <f>SUM(H68)</f>
        <v>3.52</v>
      </c>
    </row>
    <row r="67" spans="1:8" s="80" customFormat="1" ht="15.6" customHeight="1">
      <c r="A67" s="338" t="s">
        <v>209</v>
      </c>
      <c r="B67" s="343"/>
      <c r="C67" s="333" t="s">
        <v>98</v>
      </c>
      <c r="D67" s="325" t="s">
        <v>216</v>
      </c>
      <c r="E67" s="343"/>
      <c r="F67" s="334">
        <f>SUM(F68)</f>
        <v>3.52</v>
      </c>
      <c r="G67" s="347">
        <f>SUM(G68)</f>
        <v>3.52</v>
      </c>
      <c r="H67" s="334">
        <f t="shared" ref="H67" si="25">SUM(H68)</f>
        <v>3.52</v>
      </c>
    </row>
    <row r="68" spans="1:8" s="80" customFormat="1" ht="119.4" customHeight="1">
      <c r="A68" s="338" t="s">
        <v>226</v>
      </c>
      <c r="B68" s="332"/>
      <c r="C68" s="333" t="s">
        <v>98</v>
      </c>
      <c r="D68" s="325" t="s">
        <v>227</v>
      </c>
      <c r="E68" s="332"/>
      <c r="F68" s="334">
        <f>F69</f>
        <v>3.52</v>
      </c>
      <c r="G68" s="334">
        <f>G69</f>
        <v>3.52</v>
      </c>
      <c r="H68" s="334">
        <f>H69</f>
        <v>3.52</v>
      </c>
    </row>
    <row r="69" spans="1:8" s="80" customFormat="1" ht="22.8">
      <c r="A69" s="338" t="s">
        <v>321</v>
      </c>
      <c r="B69" s="332"/>
      <c r="C69" s="333" t="s">
        <v>98</v>
      </c>
      <c r="D69" s="325" t="s">
        <v>227</v>
      </c>
      <c r="E69" s="332"/>
      <c r="F69" s="334">
        <f>F70</f>
        <v>3.52</v>
      </c>
      <c r="G69" s="334">
        <f t="shared" ref="G69:H69" si="26">G70</f>
        <v>3.52</v>
      </c>
      <c r="H69" s="334">
        <f t="shared" si="26"/>
        <v>3.52</v>
      </c>
    </row>
    <row r="70" spans="1:8" ht="72">
      <c r="A70" s="339" t="s">
        <v>311</v>
      </c>
      <c r="B70" s="320"/>
      <c r="C70" s="340" t="s">
        <v>98</v>
      </c>
      <c r="D70" s="341" t="s">
        <v>227</v>
      </c>
      <c r="E70" s="320">
        <v>200</v>
      </c>
      <c r="F70" s="342">
        <v>3.52</v>
      </c>
      <c r="G70" s="336">
        <v>3.52</v>
      </c>
      <c r="H70" s="342">
        <v>3.52</v>
      </c>
    </row>
    <row r="71" spans="1:8" s="499" customFormat="1" ht="48" customHeight="1">
      <c r="A71" s="331" t="s">
        <v>235</v>
      </c>
      <c r="B71" s="327"/>
      <c r="C71" s="329" t="s">
        <v>98</v>
      </c>
      <c r="D71" s="330" t="s">
        <v>229</v>
      </c>
      <c r="E71" s="327"/>
      <c r="F71" s="345">
        <f>SUM(F72)</f>
        <v>300</v>
      </c>
      <c r="G71" s="345">
        <f t="shared" ref="G71:H71" si="27">SUM(G72)</f>
        <v>0</v>
      </c>
      <c r="H71" s="345">
        <f t="shared" si="27"/>
        <v>0</v>
      </c>
    </row>
    <row r="72" spans="1:8" s="80" customFormat="1" ht="16.8" customHeight="1">
      <c r="A72" s="338" t="s">
        <v>209</v>
      </c>
      <c r="B72" s="332"/>
      <c r="C72" s="333" t="s">
        <v>98</v>
      </c>
      <c r="D72" s="344" t="s">
        <v>230</v>
      </c>
      <c r="E72" s="332"/>
      <c r="F72" s="345">
        <f>F73</f>
        <v>300</v>
      </c>
      <c r="G72" s="345">
        <f t="shared" ref="G72:H72" si="28">G73</f>
        <v>0</v>
      </c>
      <c r="H72" s="345">
        <f t="shared" si="28"/>
        <v>0</v>
      </c>
    </row>
    <row r="73" spans="1:8">
      <c r="A73" s="359" t="s">
        <v>209</v>
      </c>
      <c r="B73" s="352"/>
      <c r="C73" s="358" t="s">
        <v>98</v>
      </c>
      <c r="D73" s="344" t="s">
        <v>231</v>
      </c>
      <c r="E73" s="343"/>
      <c r="F73" s="345">
        <f>SUM(F74+F78)</f>
        <v>300</v>
      </c>
      <c r="G73" s="347">
        <f>SUM(G74)</f>
        <v>0</v>
      </c>
      <c r="H73" s="345">
        <f t="shared" ref="H73" si="29">SUM(H74+H78)</f>
        <v>0</v>
      </c>
    </row>
    <row r="74" spans="1:8" s="80" customFormat="1" ht="34.200000000000003">
      <c r="A74" s="338" t="s">
        <v>323</v>
      </c>
      <c r="B74" s="349"/>
      <c r="C74" s="355" t="s">
        <v>98</v>
      </c>
      <c r="D74" s="348" t="s">
        <v>280</v>
      </c>
      <c r="E74" s="369"/>
      <c r="F74" s="347">
        <f>SUM(F75)</f>
        <v>300</v>
      </c>
      <c r="G74" s="347">
        <f t="shared" ref="G74:H74" si="30">SUM(G75)</f>
        <v>0</v>
      </c>
      <c r="H74" s="347">
        <f t="shared" si="30"/>
        <v>0</v>
      </c>
    </row>
    <row r="75" spans="1:8" s="80" customFormat="1" ht="22.8">
      <c r="A75" s="338" t="s">
        <v>321</v>
      </c>
      <c r="B75" s="349"/>
      <c r="C75" s="355" t="s">
        <v>98</v>
      </c>
      <c r="D75" s="348" t="s">
        <v>233</v>
      </c>
      <c r="E75" s="372"/>
      <c r="F75" s="347">
        <f>F76</f>
        <v>300</v>
      </c>
      <c r="G75" s="347">
        <f t="shared" ref="G75:H75" si="31">G76</f>
        <v>0</v>
      </c>
      <c r="H75" s="347">
        <f t="shared" si="31"/>
        <v>0</v>
      </c>
    </row>
    <row r="76" spans="1:8" s="85" customFormat="1">
      <c r="A76" s="616" t="s">
        <v>322</v>
      </c>
      <c r="B76" s="625"/>
      <c r="C76" s="392" t="s">
        <v>98</v>
      </c>
      <c r="D76" s="626" t="s">
        <v>233</v>
      </c>
      <c r="E76" s="625">
        <v>200</v>
      </c>
      <c r="F76" s="357">
        <v>300</v>
      </c>
      <c r="G76" s="336">
        <v>0</v>
      </c>
      <c r="H76" s="357">
        <v>0</v>
      </c>
    </row>
    <row r="77" spans="1:8">
      <c r="A77" s="338" t="s">
        <v>324</v>
      </c>
      <c r="B77" s="352"/>
      <c r="C77" s="355" t="s">
        <v>98</v>
      </c>
      <c r="D77" s="348" t="s">
        <v>233</v>
      </c>
      <c r="E77" s="352"/>
      <c r="F77" s="347">
        <f>F78</f>
        <v>0</v>
      </c>
      <c r="G77" s="347">
        <f t="shared" ref="G77:H77" si="32">G78</f>
        <v>0</v>
      </c>
      <c r="H77" s="347">
        <f t="shared" si="32"/>
        <v>0</v>
      </c>
    </row>
    <row r="78" spans="1:8">
      <c r="A78" s="339" t="s">
        <v>322</v>
      </c>
      <c r="B78" s="352"/>
      <c r="C78" s="360" t="s">
        <v>98</v>
      </c>
      <c r="D78" s="354" t="s">
        <v>233</v>
      </c>
      <c r="E78" s="352">
        <v>800</v>
      </c>
      <c r="F78" s="351">
        <v>0</v>
      </c>
      <c r="G78" s="336">
        <v>0</v>
      </c>
      <c r="H78" s="351">
        <v>0</v>
      </c>
    </row>
    <row r="79" spans="1:8" s="418" customFormat="1" ht="24">
      <c r="A79" s="413" t="s">
        <v>99</v>
      </c>
      <c r="B79" s="414"/>
      <c r="C79" s="415" t="s">
        <v>100</v>
      </c>
      <c r="D79" s="416"/>
      <c r="E79" s="414"/>
      <c r="F79" s="417">
        <f t="shared" ref="F79:H84" si="33">SUM(F80)</f>
        <v>233.1</v>
      </c>
      <c r="G79" s="417">
        <f t="shared" ref="G79:G83" si="34">G80</f>
        <v>240.8</v>
      </c>
      <c r="H79" s="417">
        <f t="shared" si="33"/>
        <v>0</v>
      </c>
    </row>
    <row r="80" spans="1:8" ht="28.2" customHeight="1">
      <c r="A80" s="324" t="s">
        <v>101</v>
      </c>
      <c r="B80" s="327"/>
      <c r="C80" s="329" t="s">
        <v>102</v>
      </c>
      <c r="D80" s="325" t="s">
        <v>286</v>
      </c>
      <c r="E80" s="327"/>
      <c r="F80" s="326">
        <f t="shared" si="33"/>
        <v>233.1</v>
      </c>
      <c r="G80" s="326">
        <f t="shared" si="34"/>
        <v>240.8</v>
      </c>
      <c r="H80" s="326">
        <f t="shared" si="33"/>
        <v>0</v>
      </c>
    </row>
    <row r="81" spans="1:8" s="80" customFormat="1" ht="46.8">
      <c r="A81" s="324" t="s">
        <v>235</v>
      </c>
      <c r="B81" s="332"/>
      <c r="C81" s="333" t="s">
        <v>102</v>
      </c>
      <c r="D81" s="325" t="s">
        <v>229</v>
      </c>
      <c r="E81" s="332"/>
      <c r="F81" s="334">
        <f t="shared" si="33"/>
        <v>233.1</v>
      </c>
      <c r="G81" s="326">
        <f t="shared" si="34"/>
        <v>240.8</v>
      </c>
      <c r="H81" s="334">
        <f t="shared" si="33"/>
        <v>0</v>
      </c>
    </row>
    <row r="82" spans="1:8" s="80" customFormat="1">
      <c r="A82" s="346" t="s">
        <v>209</v>
      </c>
      <c r="B82" s="332"/>
      <c r="C82" s="333" t="s">
        <v>102</v>
      </c>
      <c r="D82" s="373" t="s">
        <v>230</v>
      </c>
      <c r="E82" s="332"/>
      <c r="F82" s="334">
        <f t="shared" si="33"/>
        <v>233.1</v>
      </c>
      <c r="G82" s="326">
        <f t="shared" si="34"/>
        <v>240.8</v>
      </c>
      <c r="H82" s="334">
        <f t="shared" si="33"/>
        <v>0</v>
      </c>
    </row>
    <row r="83" spans="1:8" s="80" customFormat="1" ht="14.4" customHeight="1">
      <c r="A83" s="346" t="s">
        <v>209</v>
      </c>
      <c r="B83" s="332"/>
      <c r="C83" s="333" t="s">
        <v>102</v>
      </c>
      <c r="D83" s="325" t="s">
        <v>231</v>
      </c>
      <c r="E83" s="332"/>
      <c r="F83" s="334">
        <f>SUM(F84)</f>
        <v>233.1</v>
      </c>
      <c r="G83" s="326">
        <f t="shared" si="34"/>
        <v>240.8</v>
      </c>
      <c r="H83" s="334">
        <f t="shared" si="33"/>
        <v>0</v>
      </c>
    </row>
    <row r="84" spans="1:8" s="80" customFormat="1" ht="58.2">
      <c r="A84" s="324" t="s">
        <v>268</v>
      </c>
      <c r="B84" s="332"/>
      <c r="C84" s="333" t="s">
        <v>102</v>
      </c>
      <c r="D84" s="325" t="s">
        <v>236</v>
      </c>
      <c r="E84" s="332"/>
      <c r="F84" s="334">
        <f>SUM(F85)</f>
        <v>233.1</v>
      </c>
      <c r="G84" s="334">
        <f t="shared" ref="G84" si="35">SUM(G85)</f>
        <v>240.8</v>
      </c>
      <c r="H84" s="334">
        <f t="shared" si="33"/>
        <v>0</v>
      </c>
    </row>
    <row r="85" spans="1:8" s="80" customFormat="1" ht="37.799999999999997" customHeight="1">
      <c r="A85" s="338" t="s">
        <v>312</v>
      </c>
      <c r="B85" s="369"/>
      <c r="C85" s="333" t="s">
        <v>102</v>
      </c>
      <c r="D85" s="325" t="s">
        <v>236</v>
      </c>
      <c r="E85" s="369"/>
      <c r="F85" s="374">
        <f>F86</f>
        <v>233.1</v>
      </c>
      <c r="G85" s="374">
        <f t="shared" ref="G85:H85" si="36">G86</f>
        <v>240.8</v>
      </c>
      <c r="H85" s="374">
        <f t="shared" si="36"/>
        <v>0</v>
      </c>
    </row>
    <row r="86" spans="1:8">
      <c r="A86" s="339" t="s">
        <v>325</v>
      </c>
      <c r="B86" s="320"/>
      <c r="C86" s="340" t="s">
        <v>102</v>
      </c>
      <c r="D86" s="341" t="s">
        <v>236</v>
      </c>
      <c r="E86" s="320">
        <v>100</v>
      </c>
      <c r="F86" s="342">
        <v>233.1</v>
      </c>
      <c r="G86" s="336">
        <v>240.8</v>
      </c>
      <c r="H86" s="342">
        <v>0</v>
      </c>
    </row>
    <row r="87" spans="1:8" s="418" customFormat="1" ht="49.8" customHeight="1">
      <c r="A87" s="413" t="s">
        <v>103</v>
      </c>
      <c r="B87" s="414"/>
      <c r="C87" s="415" t="s">
        <v>104</v>
      </c>
      <c r="D87" s="420" t="s">
        <v>286</v>
      </c>
      <c r="E87" s="414"/>
      <c r="F87" s="417">
        <f>F88+F95+F100</f>
        <v>65</v>
      </c>
      <c r="G87" s="417">
        <f>G88+G95+G100</f>
        <v>40</v>
      </c>
      <c r="H87" s="417">
        <f t="shared" ref="H87" si="37">H88+H95+H100</f>
        <v>0</v>
      </c>
    </row>
    <row r="88" spans="1:8" ht="117" customHeight="1">
      <c r="A88" s="346" t="s">
        <v>269</v>
      </c>
      <c r="B88" s="343"/>
      <c r="C88" s="358" t="s">
        <v>108</v>
      </c>
      <c r="D88" s="344" t="s">
        <v>157</v>
      </c>
      <c r="E88" s="343"/>
      <c r="F88" s="326">
        <f t="shared" ref="F88:H91" si="38">SUM(F89)</f>
        <v>40</v>
      </c>
      <c r="G88" s="326">
        <f>G89</f>
        <v>40</v>
      </c>
      <c r="H88" s="326">
        <f t="shared" si="38"/>
        <v>0</v>
      </c>
    </row>
    <row r="89" spans="1:8" ht="26.4" customHeight="1">
      <c r="A89" s="346" t="s">
        <v>149</v>
      </c>
      <c r="B89" s="343"/>
      <c r="C89" s="358" t="s">
        <v>108</v>
      </c>
      <c r="D89" s="344" t="s">
        <v>158</v>
      </c>
      <c r="E89" s="343"/>
      <c r="F89" s="326">
        <f t="shared" si="38"/>
        <v>40</v>
      </c>
      <c r="G89" s="326">
        <f>G90</f>
        <v>40</v>
      </c>
      <c r="H89" s="326">
        <f t="shared" si="38"/>
        <v>0</v>
      </c>
    </row>
    <row r="90" spans="1:8" s="80" customFormat="1" ht="87.6" customHeight="1">
      <c r="A90" s="338" t="s">
        <v>326</v>
      </c>
      <c r="B90" s="349"/>
      <c r="C90" s="355" t="s">
        <v>108</v>
      </c>
      <c r="D90" s="348" t="s">
        <v>159</v>
      </c>
      <c r="E90" s="349"/>
      <c r="F90" s="334">
        <f t="shared" si="38"/>
        <v>40</v>
      </c>
      <c r="G90" s="326">
        <f>G91</f>
        <v>40</v>
      </c>
      <c r="H90" s="334">
        <f t="shared" si="38"/>
        <v>0</v>
      </c>
    </row>
    <row r="91" spans="1:8" s="80" customFormat="1" ht="25.2" customHeight="1">
      <c r="A91" s="338" t="s">
        <v>107</v>
      </c>
      <c r="B91" s="332"/>
      <c r="C91" s="355" t="s">
        <v>108</v>
      </c>
      <c r="D91" s="325" t="s">
        <v>160</v>
      </c>
      <c r="E91" s="332"/>
      <c r="F91" s="334">
        <f>SUM(F92)</f>
        <v>40</v>
      </c>
      <c r="G91" s="334">
        <f t="shared" ref="G91" si="39">SUM(G92)</f>
        <v>40</v>
      </c>
      <c r="H91" s="334">
        <f t="shared" si="38"/>
        <v>0</v>
      </c>
    </row>
    <row r="92" spans="1:8" s="80" customFormat="1" ht="25.2" customHeight="1">
      <c r="A92" s="338" t="s">
        <v>321</v>
      </c>
      <c r="B92" s="332"/>
      <c r="C92" s="355" t="s">
        <v>108</v>
      </c>
      <c r="D92" s="325" t="s">
        <v>160</v>
      </c>
      <c r="E92" s="332"/>
      <c r="F92" s="334">
        <f>F93</f>
        <v>40</v>
      </c>
      <c r="G92" s="334">
        <f t="shared" ref="G92:H92" si="40">G93</f>
        <v>40</v>
      </c>
      <c r="H92" s="334">
        <f t="shared" si="40"/>
        <v>0</v>
      </c>
    </row>
    <row r="93" spans="1:8">
      <c r="A93" s="339" t="s">
        <v>322</v>
      </c>
      <c r="B93" s="320"/>
      <c r="C93" s="360" t="s">
        <v>108</v>
      </c>
      <c r="D93" s="341" t="s">
        <v>160</v>
      </c>
      <c r="E93" s="320">
        <v>200</v>
      </c>
      <c r="F93" s="342">
        <v>40</v>
      </c>
      <c r="G93" s="336">
        <v>40</v>
      </c>
      <c r="H93" s="342">
        <v>0</v>
      </c>
    </row>
    <row r="94" spans="1:8" ht="45.6">
      <c r="A94" s="338" t="s">
        <v>235</v>
      </c>
      <c r="B94" s="375"/>
      <c r="C94" s="355" t="s">
        <v>108</v>
      </c>
      <c r="D94" s="325">
        <v>6800000000</v>
      </c>
      <c r="E94" s="375"/>
      <c r="F94" s="334">
        <v>20</v>
      </c>
      <c r="G94" s="326">
        <f>G95</f>
        <v>0</v>
      </c>
      <c r="H94" s="334">
        <v>0</v>
      </c>
    </row>
    <row r="95" spans="1:8" s="80" customFormat="1">
      <c r="A95" s="338" t="s">
        <v>209</v>
      </c>
      <c r="B95" s="332"/>
      <c r="C95" s="355" t="s">
        <v>108</v>
      </c>
      <c r="D95" s="325">
        <v>6890000000</v>
      </c>
      <c r="E95" s="332"/>
      <c r="F95" s="334">
        <v>20</v>
      </c>
      <c r="G95" s="326">
        <f>G96</f>
        <v>0</v>
      </c>
      <c r="H95" s="334">
        <v>0</v>
      </c>
    </row>
    <row r="96" spans="1:8" s="80" customFormat="1">
      <c r="A96" s="338" t="s">
        <v>209</v>
      </c>
      <c r="B96" s="332"/>
      <c r="C96" s="355" t="s">
        <v>108</v>
      </c>
      <c r="D96" s="325">
        <v>6890100000</v>
      </c>
      <c r="E96" s="332"/>
      <c r="F96" s="334">
        <v>20</v>
      </c>
      <c r="G96" s="326">
        <f>G98</f>
        <v>0</v>
      </c>
      <c r="H96" s="334">
        <v>0</v>
      </c>
    </row>
    <row r="97" spans="1:8" s="80" customFormat="1" ht="22.8">
      <c r="A97" s="338" t="s">
        <v>321</v>
      </c>
      <c r="B97" s="332"/>
      <c r="C97" s="355" t="s">
        <v>108</v>
      </c>
      <c r="D97" s="325" t="s">
        <v>281</v>
      </c>
      <c r="E97" s="332"/>
      <c r="F97" s="334">
        <f>F98</f>
        <v>20</v>
      </c>
      <c r="G97" s="334">
        <f t="shared" ref="G97" si="41">G98</f>
        <v>0</v>
      </c>
      <c r="H97" s="334">
        <f>H98</f>
        <v>0</v>
      </c>
    </row>
    <row r="98" spans="1:8" ht="60">
      <c r="A98" s="339" t="s">
        <v>327</v>
      </c>
      <c r="B98" s="320"/>
      <c r="C98" s="356" t="s">
        <v>108</v>
      </c>
      <c r="D98" s="128" t="s">
        <v>281</v>
      </c>
      <c r="E98" s="319">
        <v>200</v>
      </c>
      <c r="F98" s="335">
        <v>20</v>
      </c>
      <c r="G98" s="336">
        <f>G100</f>
        <v>0</v>
      </c>
      <c r="H98" s="335">
        <v>0</v>
      </c>
    </row>
    <row r="99" spans="1:8" ht="57">
      <c r="A99" s="338" t="s">
        <v>254</v>
      </c>
      <c r="B99" s="320"/>
      <c r="C99" s="358" t="s">
        <v>106</v>
      </c>
      <c r="D99" s="344" t="s">
        <v>286</v>
      </c>
      <c r="E99" s="319"/>
      <c r="F99" s="326">
        <f t="shared" ref="F99:H102" si="42">SUM(F100)</f>
        <v>5</v>
      </c>
      <c r="G99" s="326">
        <f t="shared" ref="G99:G174" si="43">G100</f>
        <v>0</v>
      </c>
      <c r="H99" s="326">
        <f t="shared" si="42"/>
        <v>0</v>
      </c>
    </row>
    <row r="100" spans="1:8" ht="104.4" customHeight="1">
      <c r="A100" s="346" t="s">
        <v>270</v>
      </c>
      <c r="B100" s="343"/>
      <c r="C100" s="358" t="s">
        <v>106</v>
      </c>
      <c r="D100" s="344" t="s">
        <v>179</v>
      </c>
      <c r="E100" s="343"/>
      <c r="F100" s="326">
        <f t="shared" si="42"/>
        <v>5</v>
      </c>
      <c r="G100" s="326">
        <f t="shared" si="43"/>
        <v>0</v>
      </c>
      <c r="H100" s="326">
        <f t="shared" si="42"/>
        <v>0</v>
      </c>
    </row>
    <row r="101" spans="1:8" ht="24" customHeight="1">
      <c r="A101" s="346" t="s">
        <v>149</v>
      </c>
      <c r="B101" s="343"/>
      <c r="C101" s="358" t="s">
        <v>106</v>
      </c>
      <c r="D101" s="344" t="s">
        <v>180</v>
      </c>
      <c r="E101" s="343"/>
      <c r="F101" s="326">
        <f t="shared" si="42"/>
        <v>5</v>
      </c>
      <c r="G101" s="326">
        <f t="shared" si="43"/>
        <v>0</v>
      </c>
      <c r="H101" s="326">
        <f t="shared" si="42"/>
        <v>0</v>
      </c>
    </row>
    <row r="102" spans="1:8" s="80" customFormat="1" ht="81">
      <c r="A102" s="346" t="s">
        <v>181</v>
      </c>
      <c r="B102" s="349"/>
      <c r="C102" s="355" t="s">
        <v>106</v>
      </c>
      <c r="D102" s="348" t="s">
        <v>182</v>
      </c>
      <c r="E102" s="349"/>
      <c r="F102" s="334">
        <f t="shared" si="42"/>
        <v>5</v>
      </c>
      <c r="G102" s="326">
        <f t="shared" si="43"/>
        <v>0</v>
      </c>
      <c r="H102" s="334">
        <f t="shared" si="42"/>
        <v>0</v>
      </c>
    </row>
    <row r="103" spans="1:8" s="80" customFormat="1" ht="54.6" customHeight="1">
      <c r="A103" s="359" t="s">
        <v>271</v>
      </c>
      <c r="B103" s="349"/>
      <c r="C103" s="355" t="s">
        <v>106</v>
      </c>
      <c r="D103" s="348" t="s">
        <v>183</v>
      </c>
      <c r="E103" s="349"/>
      <c r="F103" s="334">
        <f>SUM(F105)</f>
        <v>5</v>
      </c>
      <c r="G103" s="326">
        <f>G105</f>
        <v>0</v>
      </c>
      <c r="H103" s="334">
        <f>SUM(H105)</f>
        <v>0</v>
      </c>
    </row>
    <row r="104" spans="1:8" s="80" customFormat="1" ht="25.2" customHeight="1">
      <c r="A104" s="338" t="s">
        <v>321</v>
      </c>
      <c r="B104" s="349"/>
      <c r="C104" s="355" t="s">
        <v>106</v>
      </c>
      <c r="D104" s="348" t="s">
        <v>183</v>
      </c>
      <c r="E104" s="349"/>
      <c r="F104" s="334">
        <f>F105</f>
        <v>5</v>
      </c>
      <c r="G104" s="334">
        <f t="shared" ref="G104:H104" si="44">G105</f>
        <v>0</v>
      </c>
      <c r="H104" s="334">
        <f t="shared" si="44"/>
        <v>0</v>
      </c>
    </row>
    <row r="105" spans="1:8" ht="36.6">
      <c r="A105" s="376" t="s">
        <v>151</v>
      </c>
      <c r="B105" s="352"/>
      <c r="C105" s="356" t="s">
        <v>106</v>
      </c>
      <c r="D105" s="271" t="s">
        <v>183</v>
      </c>
      <c r="E105" s="350">
        <v>200</v>
      </c>
      <c r="F105" s="353">
        <v>5</v>
      </c>
      <c r="G105" s="336">
        <v>0</v>
      </c>
      <c r="H105" s="353">
        <v>0</v>
      </c>
    </row>
    <row r="106" spans="1:8" s="418" customFormat="1" ht="24">
      <c r="A106" s="413" t="s">
        <v>109</v>
      </c>
      <c r="B106" s="414"/>
      <c r="C106" s="415" t="s">
        <v>110</v>
      </c>
      <c r="D106" s="420"/>
      <c r="E106" s="414"/>
      <c r="F106" s="417">
        <f>SUM(F107+F125)</f>
        <v>1787.7</v>
      </c>
      <c r="G106" s="417">
        <f>SUM(G107+G125)</f>
        <v>2715.7</v>
      </c>
      <c r="H106" s="417">
        <f>SUM(H107+H125)</f>
        <v>1952.3</v>
      </c>
    </row>
    <row r="107" spans="1:8" ht="22.8">
      <c r="A107" s="338" t="s">
        <v>111</v>
      </c>
      <c r="B107" s="327"/>
      <c r="C107" s="329" t="s">
        <v>112</v>
      </c>
      <c r="D107" s="330" t="s">
        <v>286</v>
      </c>
      <c r="E107" s="377"/>
      <c r="F107" s="326">
        <f>F108+F114+F119</f>
        <v>1475.7</v>
      </c>
      <c r="G107" s="326">
        <f>G108+G114+G119</f>
        <v>2715.7</v>
      </c>
      <c r="H107" s="326">
        <f t="shared" ref="H107" si="45">H108+H114+H119</f>
        <v>1952.3</v>
      </c>
    </row>
    <row r="108" spans="1:8" ht="159" customHeight="1">
      <c r="A108" s="324" t="s">
        <v>272</v>
      </c>
      <c r="B108" s="327"/>
      <c r="C108" s="329" t="s">
        <v>112</v>
      </c>
      <c r="D108" s="330" t="s">
        <v>148</v>
      </c>
      <c r="E108" s="327"/>
      <c r="F108" s="326">
        <f>SUM(F109)</f>
        <v>1277.52</v>
      </c>
      <c r="G108" s="326">
        <f t="shared" si="43"/>
        <v>809.3</v>
      </c>
      <c r="H108" s="326">
        <f t="shared" ref="F108:H110" si="46">SUM(H109)</f>
        <v>1952.3</v>
      </c>
    </row>
    <row r="109" spans="1:8" s="80" customFormat="1" ht="27" customHeight="1">
      <c r="A109" s="324" t="s">
        <v>149</v>
      </c>
      <c r="B109" s="332"/>
      <c r="C109" s="273" t="s">
        <v>112</v>
      </c>
      <c r="D109" s="330" t="s">
        <v>150</v>
      </c>
      <c r="E109" s="367"/>
      <c r="F109" s="378">
        <f t="shared" si="46"/>
        <v>1277.52</v>
      </c>
      <c r="G109" s="326">
        <f t="shared" si="43"/>
        <v>809.3</v>
      </c>
      <c r="H109" s="334">
        <f t="shared" si="46"/>
        <v>1952.3</v>
      </c>
    </row>
    <row r="110" spans="1:8" s="80" customFormat="1" ht="72.599999999999994" customHeight="1">
      <c r="A110" s="338" t="s">
        <v>328</v>
      </c>
      <c r="B110" s="332"/>
      <c r="C110" s="333" t="s">
        <v>112</v>
      </c>
      <c r="D110" s="325" t="s">
        <v>255</v>
      </c>
      <c r="E110" s="332"/>
      <c r="F110" s="334">
        <f t="shared" ref="F110:F111" si="47">F111</f>
        <v>1277.52</v>
      </c>
      <c r="G110" s="326">
        <f>G111</f>
        <v>809.3</v>
      </c>
      <c r="H110" s="334">
        <f t="shared" si="46"/>
        <v>1952.3</v>
      </c>
    </row>
    <row r="111" spans="1:8" s="80" customFormat="1" ht="49.2" customHeight="1">
      <c r="A111" s="338" t="s">
        <v>256</v>
      </c>
      <c r="B111" s="332"/>
      <c r="C111" s="333" t="s">
        <v>112</v>
      </c>
      <c r="D111" s="325" t="s">
        <v>257</v>
      </c>
      <c r="E111" s="332"/>
      <c r="F111" s="334">
        <f t="shared" si="47"/>
        <v>1277.52</v>
      </c>
      <c r="G111" s="326">
        <f t="shared" si="43"/>
        <v>809.3</v>
      </c>
      <c r="H111" s="334">
        <f t="shared" ref="H111" si="48">H112</f>
        <v>1952.3</v>
      </c>
    </row>
    <row r="112" spans="1:8" s="80" customFormat="1" ht="22.8">
      <c r="A112" s="338" t="s">
        <v>321</v>
      </c>
      <c r="B112" s="332"/>
      <c r="C112" s="333" t="s">
        <v>112</v>
      </c>
      <c r="D112" s="325" t="s">
        <v>257</v>
      </c>
      <c r="E112" s="332"/>
      <c r="F112" s="334">
        <f>F113</f>
        <v>1277.52</v>
      </c>
      <c r="G112" s="326">
        <f t="shared" si="43"/>
        <v>809.3</v>
      </c>
      <c r="H112" s="334">
        <f t="shared" ref="H112" si="49">H113</f>
        <v>1952.3</v>
      </c>
    </row>
    <row r="113" spans="1:8">
      <c r="A113" s="339" t="s">
        <v>322</v>
      </c>
      <c r="B113" s="320"/>
      <c r="C113" s="340" t="s">
        <v>112</v>
      </c>
      <c r="D113" s="341" t="s">
        <v>257</v>
      </c>
      <c r="E113" s="320">
        <v>200</v>
      </c>
      <c r="F113" s="342">
        <v>1277.52</v>
      </c>
      <c r="G113" s="336">
        <v>809.3</v>
      </c>
      <c r="H113" s="342">
        <v>1952.3</v>
      </c>
    </row>
    <row r="114" spans="1:8" s="80" customFormat="1">
      <c r="A114" s="379" t="s">
        <v>342</v>
      </c>
      <c r="B114" s="332"/>
      <c r="C114" s="333" t="s">
        <v>112</v>
      </c>
      <c r="D114" s="325" t="s">
        <v>282</v>
      </c>
      <c r="E114" s="332"/>
      <c r="F114" s="334">
        <f t="shared" ref="F114:F116" si="50">F115</f>
        <v>0</v>
      </c>
      <c r="G114" s="326">
        <f t="shared" si="43"/>
        <v>1906.4</v>
      </c>
      <c r="H114" s="334">
        <f t="shared" ref="H114:H116" si="51">H115</f>
        <v>0</v>
      </c>
    </row>
    <row r="115" spans="1:8" s="80" customFormat="1" ht="57">
      <c r="A115" s="379" t="s">
        <v>365</v>
      </c>
      <c r="B115" s="332"/>
      <c r="C115" s="333" t="s">
        <v>112</v>
      </c>
      <c r="D115" s="325" t="s">
        <v>283</v>
      </c>
      <c r="E115" s="332"/>
      <c r="F115" s="334">
        <f>F116</f>
        <v>0</v>
      </c>
      <c r="G115" s="326">
        <f t="shared" si="43"/>
        <v>1906.4</v>
      </c>
      <c r="H115" s="334">
        <f>H116</f>
        <v>0</v>
      </c>
    </row>
    <row r="116" spans="1:8" s="104" customFormat="1" ht="38.4" customHeight="1">
      <c r="A116" s="379" t="s">
        <v>364</v>
      </c>
      <c r="B116" s="349"/>
      <c r="C116" s="333" t="s">
        <v>112</v>
      </c>
      <c r="D116" s="348" t="s">
        <v>284</v>
      </c>
      <c r="E116" s="349"/>
      <c r="F116" s="347">
        <f t="shared" si="50"/>
        <v>0</v>
      </c>
      <c r="G116" s="345">
        <f t="shared" si="43"/>
        <v>1906.4</v>
      </c>
      <c r="H116" s="347">
        <f t="shared" si="51"/>
        <v>0</v>
      </c>
    </row>
    <row r="117" spans="1:8" s="80" customFormat="1" ht="22.8">
      <c r="A117" s="338" t="s">
        <v>321</v>
      </c>
      <c r="B117" s="332"/>
      <c r="C117" s="333" t="s">
        <v>112</v>
      </c>
      <c r="D117" s="325" t="s">
        <v>284</v>
      </c>
      <c r="E117" s="332"/>
      <c r="F117" s="334">
        <f>F118</f>
        <v>0</v>
      </c>
      <c r="G117" s="326">
        <f t="shared" si="43"/>
        <v>1906.4</v>
      </c>
      <c r="H117" s="334">
        <f t="shared" ref="H117" si="52">H118</f>
        <v>0</v>
      </c>
    </row>
    <row r="118" spans="1:8" ht="24">
      <c r="A118" s="339" t="s">
        <v>321</v>
      </c>
      <c r="B118" s="320"/>
      <c r="C118" s="340" t="s">
        <v>112</v>
      </c>
      <c r="D118" s="341" t="s">
        <v>284</v>
      </c>
      <c r="E118" s="320">
        <v>200</v>
      </c>
      <c r="F118" s="342">
        <v>0</v>
      </c>
      <c r="G118" s="336">
        <v>1906.4</v>
      </c>
      <c r="H118" s="342">
        <v>0</v>
      </c>
    </row>
    <row r="119" spans="1:8" s="80" customFormat="1" ht="136.19999999999999" customHeight="1">
      <c r="A119" s="381" t="s">
        <v>307</v>
      </c>
      <c r="B119" s="332"/>
      <c r="C119" s="333" t="s">
        <v>112</v>
      </c>
      <c r="D119" s="325" t="s">
        <v>152</v>
      </c>
      <c r="E119" s="327"/>
      <c r="F119" s="334">
        <f>F120</f>
        <v>198.18</v>
      </c>
      <c r="G119" s="326">
        <f t="shared" si="43"/>
        <v>0</v>
      </c>
      <c r="H119" s="334">
        <f t="shared" ref="H119" si="53">H120</f>
        <v>0</v>
      </c>
    </row>
    <row r="120" spans="1:8" s="104" customFormat="1" ht="124.8" customHeight="1">
      <c r="A120" s="359" t="s">
        <v>308</v>
      </c>
      <c r="B120" s="349"/>
      <c r="C120" s="355" t="s">
        <v>112</v>
      </c>
      <c r="D120" s="348" t="s">
        <v>153</v>
      </c>
      <c r="E120" s="349"/>
      <c r="F120" s="347">
        <f>F121</f>
        <v>198.18</v>
      </c>
      <c r="G120" s="345">
        <f t="shared" si="43"/>
        <v>0</v>
      </c>
      <c r="H120" s="347">
        <f t="shared" ref="H120" si="54">H121</f>
        <v>0</v>
      </c>
    </row>
    <row r="121" spans="1:8" s="80" customFormat="1" ht="68.400000000000006">
      <c r="A121" s="338" t="s">
        <v>329</v>
      </c>
      <c r="B121" s="332"/>
      <c r="C121" s="333" t="s">
        <v>112</v>
      </c>
      <c r="D121" s="325" t="s">
        <v>154</v>
      </c>
      <c r="E121" s="332"/>
      <c r="F121" s="334">
        <f>F122</f>
        <v>198.18</v>
      </c>
      <c r="G121" s="326">
        <f t="shared" si="43"/>
        <v>0</v>
      </c>
      <c r="H121" s="334">
        <f>H122</f>
        <v>0</v>
      </c>
    </row>
    <row r="122" spans="1:8" s="80" customFormat="1" ht="91.2">
      <c r="A122" s="338" t="s">
        <v>330</v>
      </c>
      <c r="B122" s="332"/>
      <c r="C122" s="333" t="s">
        <v>112</v>
      </c>
      <c r="D122" s="325" t="s">
        <v>155</v>
      </c>
      <c r="E122" s="332"/>
      <c r="F122" s="334">
        <f>F124</f>
        <v>198.18</v>
      </c>
      <c r="G122" s="334">
        <f t="shared" ref="G122:H122" si="55">G124</f>
        <v>0</v>
      </c>
      <c r="H122" s="334">
        <f t="shared" si="55"/>
        <v>0</v>
      </c>
    </row>
    <row r="123" spans="1:8" s="80" customFormat="1" ht="22.8">
      <c r="A123" s="338" t="s">
        <v>321</v>
      </c>
      <c r="B123" s="332"/>
      <c r="C123" s="333" t="s">
        <v>112</v>
      </c>
      <c r="D123" s="325" t="s">
        <v>155</v>
      </c>
      <c r="E123" s="332"/>
      <c r="F123" s="334">
        <f>F124</f>
        <v>198.18</v>
      </c>
      <c r="G123" s="334">
        <f t="shared" ref="G123:H123" si="56">G124</f>
        <v>0</v>
      </c>
      <c r="H123" s="334">
        <f t="shared" si="56"/>
        <v>0</v>
      </c>
    </row>
    <row r="124" spans="1:8" ht="129" customHeight="1">
      <c r="A124" s="382" t="s">
        <v>331</v>
      </c>
      <c r="B124" s="320"/>
      <c r="C124" s="340" t="s">
        <v>112</v>
      </c>
      <c r="D124" s="341" t="s">
        <v>155</v>
      </c>
      <c r="E124" s="320">
        <v>200</v>
      </c>
      <c r="F124" s="342">
        <v>198.18</v>
      </c>
      <c r="G124" s="336">
        <v>0</v>
      </c>
      <c r="H124" s="342">
        <v>0</v>
      </c>
    </row>
    <row r="125" spans="1:8" s="80" customFormat="1" ht="25.8" customHeight="1">
      <c r="A125" s="331" t="s">
        <v>113</v>
      </c>
      <c r="B125" s="332"/>
      <c r="C125" s="333" t="s">
        <v>114</v>
      </c>
      <c r="D125" s="325" t="s">
        <v>286</v>
      </c>
      <c r="E125" s="332"/>
      <c r="F125" s="334">
        <f>F126+F132</f>
        <v>312</v>
      </c>
      <c r="G125" s="326">
        <f t="shared" si="43"/>
        <v>0</v>
      </c>
      <c r="H125" s="334">
        <f t="shared" ref="H125" si="57">H126+H132</f>
        <v>0</v>
      </c>
    </row>
    <row r="126" spans="1:8" s="80" customFormat="1" ht="84" customHeight="1">
      <c r="A126" s="331" t="s">
        <v>306</v>
      </c>
      <c r="B126" s="327"/>
      <c r="C126" s="329" t="s">
        <v>114</v>
      </c>
      <c r="D126" s="325" t="s">
        <v>190</v>
      </c>
      <c r="E126" s="327"/>
      <c r="F126" s="326">
        <f t="shared" ref="F126:H134" si="58">SUM(F127)</f>
        <v>12</v>
      </c>
      <c r="G126" s="326">
        <f t="shared" si="43"/>
        <v>0</v>
      </c>
      <c r="H126" s="326">
        <f t="shared" si="58"/>
        <v>0</v>
      </c>
    </row>
    <row r="127" spans="1:8" s="80" customFormat="1" ht="22.8">
      <c r="A127" s="383" t="s">
        <v>333</v>
      </c>
      <c r="B127" s="332"/>
      <c r="C127" s="333" t="s">
        <v>114</v>
      </c>
      <c r="D127" s="325" t="s">
        <v>191</v>
      </c>
      <c r="E127" s="332"/>
      <c r="F127" s="334">
        <f t="shared" si="58"/>
        <v>12</v>
      </c>
      <c r="G127" s="326">
        <f t="shared" si="43"/>
        <v>0</v>
      </c>
      <c r="H127" s="378">
        <f t="shared" si="58"/>
        <v>0</v>
      </c>
    </row>
    <row r="128" spans="1:8" s="80" customFormat="1" ht="182.4">
      <c r="A128" s="383" t="s">
        <v>332</v>
      </c>
      <c r="B128" s="332"/>
      <c r="C128" s="333" t="s">
        <v>114</v>
      </c>
      <c r="D128" s="325" t="s">
        <v>192</v>
      </c>
      <c r="E128" s="332"/>
      <c r="F128" s="334">
        <f t="shared" si="58"/>
        <v>12</v>
      </c>
      <c r="G128" s="326">
        <f t="shared" si="43"/>
        <v>0</v>
      </c>
      <c r="H128" s="378">
        <f t="shared" si="58"/>
        <v>0</v>
      </c>
    </row>
    <row r="129" spans="1:8" s="80" customFormat="1" ht="115.8" customHeight="1">
      <c r="A129" s="338" t="s">
        <v>334</v>
      </c>
      <c r="B129" s="332"/>
      <c r="C129" s="333" t="s">
        <v>114</v>
      </c>
      <c r="D129" s="325" t="s">
        <v>285</v>
      </c>
      <c r="E129" s="332"/>
      <c r="F129" s="334">
        <f>SUM(F130)</f>
        <v>12</v>
      </c>
      <c r="G129" s="334">
        <f>SUM(G130)</f>
        <v>0</v>
      </c>
      <c r="H129" s="334">
        <f>SUM(H130)</f>
        <v>0</v>
      </c>
    </row>
    <row r="130" spans="1:8" s="80" customFormat="1" ht="22.8">
      <c r="A130" s="338" t="s">
        <v>321</v>
      </c>
      <c r="B130" s="332"/>
      <c r="C130" s="333" t="s">
        <v>114</v>
      </c>
      <c r="D130" s="325" t="s">
        <v>285</v>
      </c>
      <c r="E130" s="332"/>
      <c r="F130" s="334">
        <f>F131</f>
        <v>12</v>
      </c>
      <c r="G130" s="334">
        <f t="shared" ref="G130:H130" si="59">G131</f>
        <v>0</v>
      </c>
      <c r="H130" s="334">
        <f t="shared" si="59"/>
        <v>0</v>
      </c>
    </row>
    <row r="131" spans="1:8" ht="24">
      <c r="A131" s="123" t="s">
        <v>335</v>
      </c>
      <c r="B131" s="320"/>
      <c r="C131" s="340" t="s">
        <v>114</v>
      </c>
      <c r="D131" s="341" t="s">
        <v>285</v>
      </c>
      <c r="E131" s="320">
        <v>200</v>
      </c>
      <c r="F131" s="342">
        <v>12</v>
      </c>
      <c r="G131" s="336">
        <v>0</v>
      </c>
      <c r="H131" s="342">
        <f t="shared" si="58"/>
        <v>0</v>
      </c>
    </row>
    <row r="132" spans="1:8" ht="46.8">
      <c r="A132" s="324" t="s">
        <v>235</v>
      </c>
      <c r="B132" s="377"/>
      <c r="C132" s="329" t="s">
        <v>114</v>
      </c>
      <c r="D132" s="330" t="s">
        <v>229</v>
      </c>
      <c r="E132" s="377"/>
      <c r="F132" s="384">
        <f t="shared" si="58"/>
        <v>300</v>
      </c>
      <c r="G132" s="326">
        <f t="shared" si="43"/>
        <v>0</v>
      </c>
      <c r="H132" s="384">
        <f t="shared" si="58"/>
        <v>0</v>
      </c>
    </row>
    <row r="133" spans="1:8" s="80" customFormat="1" ht="12.6" customHeight="1">
      <c r="A133" s="331" t="s">
        <v>209</v>
      </c>
      <c r="B133" s="332"/>
      <c r="C133" s="333" t="s">
        <v>114</v>
      </c>
      <c r="D133" s="325" t="s">
        <v>230</v>
      </c>
      <c r="E133" s="332"/>
      <c r="F133" s="334">
        <f t="shared" si="58"/>
        <v>300</v>
      </c>
      <c r="G133" s="326">
        <f t="shared" si="43"/>
        <v>0</v>
      </c>
      <c r="H133" s="334">
        <f t="shared" si="58"/>
        <v>0</v>
      </c>
    </row>
    <row r="134" spans="1:8" s="80" customFormat="1" ht="13.2" customHeight="1">
      <c r="A134" s="331" t="s">
        <v>209</v>
      </c>
      <c r="B134" s="332"/>
      <c r="C134" s="333" t="s">
        <v>114</v>
      </c>
      <c r="D134" s="325" t="s">
        <v>231</v>
      </c>
      <c r="E134" s="332"/>
      <c r="F134" s="334">
        <f t="shared" si="58"/>
        <v>300</v>
      </c>
      <c r="G134" s="326">
        <f t="shared" si="43"/>
        <v>0</v>
      </c>
      <c r="H134" s="334">
        <f t="shared" si="58"/>
        <v>0</v>
      </c>
    </row>
    <row r="135" spans="1:8" s="80" customFormat="1" ht="35.4">
      <c r="A135" s="324" t="s">
        <v>258</v>
      </c>
      <c r="B135" s="332"/>
      <c r="C135" s="333" t="s">
        <v>114</v>
      </c>
      <c r="D135" s="325" t="s">
        <v>237</v>
      </c>
      <c r="E135" s="332"/>
      <c r="F135" s="334">
        <f>SUM(F136)</f>
        <v>300</v>
      </c>
      <c r="G135" s="334">
        <f>SUM(G136)</f>
        <v>0</v>
      </c>
      <c r="H135" s="334">
        <f>SUM(H136)</f>
        <v>0</v>
      </c>
    </row>
    <row r="136" spans="1:8" s="80" customFormat="1" ht="22.8">
      <c r="A136" s="338" t="s">
        <v>321</v>
      </c>
      <c r="B136" s="369"/>
      <c r="C136" s="333" t="s">
        <v>114</v>
      </c>
      <c r="D136" s="325" t="s">
        <v>237</v>
      </c>
      <c r="E136" s="369"/>
      <c r="F136" s="374">
        <f>F137</f>
        <v>300</v>
      </c>
      <c r="G136" s="374">
        <f t="shared" ref="G136:H136" si="60">G137</f>
        <v>0</v>
      </c>
      <c r="H136" s="374">
        <f t="shared" si="60"/>
        <v>0</v>
      </c>
    </row>
    <row r="137" spans="1:8">
      <c r="A137" s="339" t="s">
        <v>322</v>
      </c>
      <c r="B137" s="320"/>
      <c r="C137" s="284" t="s">
        <v>114</v>
      </c>
      <c r="D137" s="128" t="s">
        <v>237</v>
      </c>
      <c r="E137" s="319">
        <v>200</v>
      </c>
      <c r="F137" s="335">
        <v>300</v>
      </c>
      <c r="G137" s="336">
        <v>0</v>
      </c>
      <c r="H137" s="335">
        <v>0</v>
      </c>
    </row>
    <row r="138" spans="1:8" s="624" customFormat="1" ht="40.799999999999997" customHeight="1">
      <c r="A138" s="413" t="s">
        <v>115</v>
      </c>
      <c r="B138" s="414"/>
      <c r="C138" s="415" t="s">
        <v>116</v>
      </c>
      <c r="D138" s="416"/>
      <c r="E138" s="414"/>
      <c r="F138" s="417">
        <f>SUM(F139+F146+F159)</f>
        <v>2409.21</v>
      </c>
      <c r="G138" s="417">
        <f>SUM(G139+G146+G159)</f>
        <v>1138</v>
      </c>
      <c r="H138" s="417">
        <f>SUM(H139+H146+H159)</f>
        <v>1626</v>
      </c>
    </row>
    <row r="139" spans="1:8">
      <c r="A139" s="324" t="s">
        <v>117</v>
      </c>
      <c r="B139" s="327"/>
      <c r="C139" s="328" t="s">
        <v>118</v>
      </c>
      <c r="D139" s="330" t="s">
        <v>286</v>
      </c>
      <c r="E139" s="327"/>
      <c r="F139" s="326">
        <f>SUM(F140)</f>
        <v>500</v>
      </c>
      <c r="G139" s="326">
        <f t="shared" si="43"/>
        <v>0</v>
      </c>
      <c r="H139" s="326">
        <f t="shared" ref="F139:H142" si="61">SUM(H140)</f>
        <v>0</v>
      </c>
    </row>
    <row r="140" spans="1:8" ht="45.6">
      <c r="A140" s="331" t="s">
        <v>235</v>
      </c>
      <c r="B140" s="377"/>
      <c r="C140" s="329" t="s">
        <v>118</v>
      </c>
      <c r="D140" s="330" t="s">
        <v>229</v>
      </c>
      <c r="E140" s="377"/>
      <c r="F140" s="326">
        <f>SUM(F141)</f>
        <v>500</v>
      </c>
      <c r="G140" s="326">
        <f t="shared" si="43"/>
        <v>0</v>
      </c>
      <c r="H140" s="326">
        <f t="shared" si="61"/>
        <v>0</v>
      </c>
    </row>
    <row r="141" spans="1:8" s="80" customFormat="1" ht="22.2" customHeight="1">
      <c r="A141" s="331" t="s">
        <v>209</v>
      </c>
      <c r="B141" s="332"/>
      <c r="C141" s="333" t="s">
        <v>118</v>
      </c>
      <c r="D141" s="373" t="s">
        <v>230</v>
      </c>
      <c r="E141" s="332"/>
      <c r="F141" s="334">
        <f t="shared" si="61"/>
        <v>500</v>
      </c>
      <c r="G141" s="326">
        <f t="shared" si="43"/>
        <v>0</v>
      </c>
      <c r="H141" s="334">
        <f t="shared" si="61"/>
        <v>0</v>
      </c>
    </row>
    <row r="142" spans="1:8" s="80" customFormat="1">
      <c r="A142" s="331" t="s">
        <v>209</v>
      </c>
      <c r="B142" s="332"/>
      <c r="C142" s="333" t="s">
        <v>118</v>
      </c>
      <c r="D142" s="373" t="s">
        <v>231</v>
      </c>
      <c r="E142" s="332"/>
      <c r="F142" s="334">
        <f t="shared" si="61"/>
        <v>500</v>
      </c>
      <c r="G142" s="326">
        <f t="shared" si="43"/>
        <v>0</v>
      </c>
      <c r="H142" s="334">
        <f t="shared" si="61"/>
        <v>0</v>
      </c>
    </row>
    <row r="143" spans="1:8" s="80" customFormat="1" ht="58.2">
      <c r="A143" s="324" t="s">
        <v>259</v>
      </c>
      <c r="B143" s="332"/>
      <c r="C143" s="333" t="s">
        <v>118</v>
      </c>
      <c r="D143" s="325" t="s">
        <v>238</v>
      </c>
      <c r="E143" s="332"/>
      <c r="F143" s="334">
        <f>SUM(F144)</f>
        <v>500</v>
      </c>
      <c r="G143" s="334">
        <f>SUM(G144)</f>
        <v>0</v>
      </c>
      <c r="H143" s="334">
        <f>SUM(H144)</f>
        <v>0</v>
      </c>
    </row>
    <row r="144" spans="1:8" s="80" customFormat="1" ht="22.8">
      <c r="A144" s="338" t="s">
        <v>321</v>
      </c>
      <c r="B144" s="369"/>
      <c r="C144" s="333" t="s">
        <v>118</v>
      </c>
      <c r="D144" s="325" t="s">
        <v>238</v>
      </c>
      <c r="E144" s="369"/>
      <c r="F144" s="374">
        <f>F145</f>
        <v>500</v>
      </c>
      <c r="G144" s="374">
        <f>G145</f>
        <v>0</v>
      </c>
      <c r="H144" s="374">
        <f>H145</f>
        <v>0</v>
      </c>
    </row>
    <row r="145" spans="1:8" ht="36">
      <c r="A145" s="339" t="s">
        <v>336</v>
      </c>
      <c r="B145" s="320"/>
      <c r="C145" s="340" t="s">
        <v>118</v>
      </c>
      <c r="D145" s="341" t="s">
        <v>238</v>
      </c>
      <c r="E145" s="320">
        <v>200</v>
      </c>
      <c r="F145" s="342">
        <v>500</v>
      </c>
      <c r="G145" s="336">
        <v>0</v>
      </c>
      <c r="H145" s="342">
        <v>0</v>
      </c>
    </row>
    <row r="146" spans="1:8" ht="25.8" customHeight="1">
      <c r="A146" s="331" t="s">
        <v>119</v>
      </c>
      <c r="B146" s="327"/>
      <c r="C146" s="329" t="s">
        <v>120</v>
      </c>
      <c r="D146" s="330"/>
      <c r="E146" s="327"/>
      <c r="F146" s="326">
        <f>SUM(F147+F153)</f>
        <v>327</v>
      </c>
      <c r="G146" s="326">
        <f t="shared" ref="G146:H146" si="62">SUM(G147+G153)</f>
        <v>12</v>
      </c>
      <c r="H146" s="326">
        <f t="shared" si="62"/>
        <v>0</v>
      </c>
    </row>
    <row r="147" spans="1:8" ht="145.80000000000001" customHeight="1">
      <c r="A147" s="385" t="s">
        <v>309</v>
      </c>
      <c r="B147" s="327"/>
      <c r="C147" s="329" t="s">
        <v>120</v>
      </c>
      <c r="D147" s="330" t="s">
        <v>201</v>
      </c>
      <c r="E147" s="377"/>
      <c r="F147" s="326">
        <f t="shared" ref="F147:H149" si="63">SUM(F148)</f>
        <v>305</v>
      </c>
      <c r="G147" s="326">
        <f t="shared" si="43"/>
        <v>0</v>
      </c>
      <c r="H147" s="326">
        <f t="shared" si="63"/>
        <v>0</v>
      </c>
    </row>
    <row r="148" spans="1:8" ht="24" customHeight="1">
      <c r="A148" s="331" t="s">
        <v>149</v>
      </c>
      <c r="B148" s="327"/>
      <c r="C148" s="329" t="s">
        <v>120</v>
      </c>
      <c r="D148" s="330" t="s">
        <v>203</v>
      </c>
      <c r="E148" s="327"/>
      <c r="F148" s="326">
        <f t="shared" si="63"/>
        <v>305</v>
      </c>
      <c r="G148" s="326">
        <f t="shared" si="43"/>
        <v>0</v>
      </c>
      <c r="H148" s="326">
        <f t="shared" si="63"/>
        <v>0</v>
      </c>
    </row>
    <row r="149" spans="1:8" s="80" customFormat="1" ht="57">
      <c r="A149" s="338" t="s">
        <v>337</v>
      </c>
      <c r="B149" s="332"/>
      <c r="C149" s="333" t="s">
        <v>120</v>
      </c>
      <c r="D149" s="325" t="s">
        <v>287</v>
      </c>
      <c r="E149" s="367"/>
      <c r="F149" s="334">
        <f t="shared" si="63"/>
        <v>305</v>
      </c>
      <c r="G149" s="326">
        <f t="shared" si="43"/>
        <v>0</v>
      </c>
      <c r="H149" s="334">
        <f t="shared" si="63"/>
        <v>0</v>
      </c>
    </row>
    <row r="150" spans="1:8" s="80" customFormat="1" ht="57">
      <c r="A150" s="338" t="s">
        <v>338</v>
      </c>
      <c r="B150" s="332"/>
      <c r="C150" s="333" t="s">
        <v>120</v>
      </c>
      <c r="D150" s="325" t="s">
        <v>339</v>
      </c>
      <c r="E150" s="367"/>
      <c r="F150" s="334">
        <f>SUM(F151)</f>
        <v>305</v>
      </c>
      <c r="G150" s="334">
        <f>SUM(G151)</f>
        <v>0</v>
      </c>
      <c r="H150" s="334">
        <f>SUM(H151)</f>
        <v>0</v>
      </c>
    </row>
    <row r="151" spans="1:8" s="80" customFormat="1" ht="22.8">
      <c r="A151" s="338" t="s">
        <v>321</v>
      </c>
      <c r="B151" s="369"/>
      <c r="C151" s="333" t="s">
        <v>120</v>
      </c>
      <c r="D151" s="325" t="s">
        <v>339</v>
      </c>
      <c r="E151" s="370"/>
      <c r="F151" s="374">
        <f>F152</f>
        <v>305</v>
      </c>
      <c r="G151" s="374">
        <f>G152</f>
        <v>0</v>
      </c>
      <c r="H151" s="374">
        <f>H152</f>
        <v>0</v>
      </c>
    </row>
    <row r="152" spans="1:8" ht="24">
      <c r="A152" s="386" t="s">
        <v>321</v>
      </c>
      <c r="B152" s="320"/>
      <c r="C152" s="340" t="s">
        <v>120</v>
      </c>
      <c r="D152" s="341" t="s">
        <v>339</v>
      </c>
      <c r="E152" s="320">
        <v>200</v>
      </c>
      <c r="F152" s="342">
        <v>305</v>
      </c>
      <c r="G152" s="336">
        <v>0</v>
      </c>
      <c r="H152" s="342">
        <v>0</v>
      </c>
    </row>
    <row r="153" spans="1:8" ht="45.6">
      <c r="A153" s="331" t="s">
        <v>235</v>
      </c>
      <c r="B153" s="327"/>
      <c r="C153" s="329" t="s">
        <v>120</v>
      </c>
      <c r="D153" s="330" t="s">
        <v>229</v>
      </c>
      <c r="E153" s="327"/>
      <c r="F153" s="326">
        <f>F155</f>
        <v>22</v>
      </c>
      <c r="G153" s="326">
        <f>G155</f>
        <v>12</v>
      </c>
      <c r="H153" s="326">
        <f>H155</f>
        <v>0</v>
      </c>
    </row>
    <row r="154" spans="1:8">
      <c r="A154" s="331" t="s">
        <v>209</v>
      </c>
      <c r="B154" s="327"/>
      <c r="C154" s="329" t="s">
        <v>120</v>
      </c>
      <c r="D154" s="330" t="s">
        <v>230</v>
      </c>
      <c r="E154" s="327"/>
      <c r="F154" s="326">
        <f>F155</f>
        <v>22</v>
      </c>
      <c r="G154" s="326">
        <f>G155</f>
        <v>12</v>
      </c>
      <c r="H154" s="326">
        <f>H155</f>
        <v>0</v>
      </c>
    </row>
    <row r="155" spans="1:8" s="80" customFormat="1">
      <c r="A155" s="331" t="s">
        <v>209</v>
      </c>
      <c r="B155" s="332"/>
      <c r="C155" s="333" t="s">
        <v>120</v>
      </c>
      <c r="D155" s="330" t="s">
        <v>231</v>
      </c>
      <c r="E155" s="332"/>
      <c r="F155" s="334">
        <f>SUM(F156)</f>
        <v>22</v>
      </c>
      <c r="G155" s="326">
        <f t="shared" si="43"/>
        <v>12</v>
      </c>
      <c r="H155" s="334">
        <f t="shared" ref="H155" si="64">SUM(H156)</f>
        <v>0</v>
      </c>
    </row>
    <row r="156" spans="1:8" s="80" customFormat="1" ht="22.8">
      <c r="A156" s="338" t="s">
        <v>340</v>
      </c>
      <c r="B156" s="332"/>
      <c r="C156" s="333" t="s">
        <v>120</v>
      </c>
      <c r="D156" s="325" t="s">
        <v>288</v>
      </c>
      <c r="E156" s="332"/>
      <c r="F156" s="334">
        <f t="shared" ref="F156" si="65">SUM(F157)</f>
        <v>22</v>
      </c>
      <c r="G156" s="326">
        <f t="shared" si="43"/>
        <v>12</v>
      </c>
      <c r="H156" s="334">
        <f t="shared" ref="H156" si="66">SUM(H157)</f>
        <v>0</v>
      </c>
    </row>
    <row r="157" spans="1:8" s="80" customFormat="1" ht="22.8">
      <c r="A157" s="338" t="s">
        <v>321</v>
      </c>
      <c r="B157" s="332"/>
      <c r="C157" s="333" t="s">
        <v>120</v>
      </c>
      <c r="D157" s="325" t="s">
        <v>288</v>
      </c>
      <c r="E157" s="332"/>
      <c r="F157" s="334">
        <f t="shared" ref="F157" si="67">SUM(F158)</f>
        <v>22</v>
      </c>
      <c r="G157" s="326">
        <f t="shared" si="43"/>
        <v>12</v>
      </c>
      <c r="H157" s="334">
        <f t="shared" ref="H157" si="68">SUM(H158)</f>
        <v>0</v>
      </c>
    </row>
    <row r="158" spans="1:8" s="107" customFormat="1" ht="13.2">
      <c r="A158" s="339" t="s">
        <v>322</v>
      </c>
      <c r="B158" s="387"/>
      <c r="C158" s="340" t="s">
        <v>120</v>
      </c>
      <c r="D158" s="341" t="s">
        <v>288</v>
      </c>
      <c r="E158" s="387">
        <v>200</v>
      </c>
      <c r="F158" s="388">
        <v>22</v>
      </c>
      <c r="G158" s="389">
        <v>12</v>
      </c>
      <c r="H158" s="388">
        <v>0</v>
      </c>
    </row>
    <row r="159" spans="1:8" s="85" customFormat="1">
      <c r="A159" s="621" t="s">
        <v>121</v>
      </c>
      <c r="B159" s="343"/>
      <c r="C159" s="622" t="s">
        <v>122</v>
      </c>
      <c r="D159" s="623"/>
      <c r="E159" s="343"/>
      <c r="F159" s="345">
        <f>SUM(F160+F171+F177+F183+F189+F195)</f>
        <v>1582.21</v>
      </c>
      <c r="G159" s="345">
        <f>SUM(G160+G171+G177+G183+G189+G195)</f>
        <v>1126</v>
      </c>
      <c r="H159" s="345">
        <f t="shared" ref="H159" si="69">SUM(H160+H171+H177+H183+H189+H195)</f>
        <v>1626</v>
      </c>
    </row>
    <row r="160" spans="1:8" ht="117.6" customHeight="1">
      <c r="A160" s="338" t="s">
        <v>385</v>
      </c>
      <c r="B160" s="390"/>
      <c r="C160" s="358" t="s">
        <v>122</v>
      </c>
      <c r="D160" s="391" t="s">
        <v>168</v>
      </c>
      <c r="E160" s="390"/>
      <c r="F160" s="326">
        <f>SUM(F161+F166)</f>
        <v>126</v>
      </c>
      <c r="G160" s="326">
        <f t="shared" ref="G160:H160" si="70">SUM(G161+G166)</f>
        <v>126</v>
      </c>
      <c r="H160" s="326">
        <f t="shared" si="70"/>
        <v>126</v>
      </c>
    </row>
    <row r="161" spans="1:8" ht="31.8" customHeight="1">
      <c r="A161" s="338" t="s">
        <v>341</v>
      </c>
      <c r="B161" s="390"/>
      <c r="C161" s="358" t="s">
        <v>122</v>
      </c>
      <c r="D161" s="391" t="s">
        <v>391</v>
      </c>
      <c r="E161" s="390"/>
      <c r="F161" s="326">
        <f t="shared" ref="F161:H161" si="71">SUM(F162)</f>
        <v>86</v>
      </c>
      <c r="G161" s="326">
        <f t="shared" si="71"/>
        <v>86</v>
      </c>
      <c r="H161" s="326">
        <f t="shared" si="71"/>
        <v>86</v>
      </c>
    </row>
    <row r="162" spans="1:8" ht="106.2" customHeight="1">
      <c r="A162" s="338" t="s">
        <v>386</v>
      </c>
      <c r="B162" s="390"/>
      <c r="C162" s="358" t="s">
        <v>122</v>
      </c>
      <c r="D162" s="391" t="s">
        <v>390</v>
      </c>
      <c r="E162" s="390"/>
      <c r="F162" s="326">
        <f t="shared" ref="F162:H162" si="72">SUM(F163)</f>
        <v>86</v>
      </c>
      <c r="G162" s="326">
        <f t="shared" si="72"/>
        <v>86</v>
      </c>
      <c r="H162" s="326">
        <f t="shared" si="72"/>
        <v>86</v>
      </c>
    </row>
    <row r="163" spans="1:8" ht="126.6" customHeight="1">
      <c r="A163" s="338" t="s">
        <v>387</v>
      </c>
      <c r="B163" s="390"/>
      <c r="C163" s="358" t="s">
        <v>122</v>
      </c>
      <c r="D163" s="391" t="s">
        <v>389</v>
      </c>
      <c r="E163" s="390"/>
      <c r="F163" s="326">
        <f t="shared" ref="F163:H163" si="73">SUM(F164)</f>
        <v>86</v>
      </c>
      <c r="G163" s="326">
        <f t="shared" si="73"/>
        <v>86</v>
      </c>
      <c r="H163" s="326">
        <f t="shared" si="73"/>
        <v>86</v>
      </c>
    </row>
    <row r="164" spans="1:8" ht="22.8">
      <c r="A164" s="338" t="s">
        <v>321</v>
      </c>
      <c r="B164" s="390"/>
      <c r="C164" s="358" t="s">
        <v>122</v>
      </c>
      <c r="D164" s="391" t="s">
        <v>389</v>
      </c>
      <c r="E164" s="390"/>
      <c r="F164" s="326">
        <f t="shared" ref="F164:H164" si="74">SUM(F165)</f>
        <v>86</v>
      </c>
      <c r="G164" s="326">
        <f t="shared" si="74"/>
        <v>86</v>
      </c>
      <c r="H164" s="326">
        <f t="shared" si="74"/>
        <v>86</v>
      </c>
    </row>
    <row r="165" spans="1:8" ht="108">
      <c r="A165" s="339" t="s">
        <v>388</v>
      </c>
      <c r="B165" s="390"/>
      <c r="C165" s="392" t="s">
        <v>122</v>
      </c>
      <c r="D165" s="393" t="s">
        <v>389</v>
      </c>
      <c r="E165" s="319">
        <v>200</v>
      </c>
      <c r="F165" s="394">
        <v>86</v>
      </c>
      <c r="G165" s="394">
        <v>86</v>
      </c>
      <c r="H165" s="394">
        <v>86</v>
      </c>
    </row>
    <row r="166" spans="1:8">
      <c r="A166" s="338" t="s">
        <v>342</v>
      </c>
      <c r="B166" s="395"/>
      <c r="C166" s="358" t="s">
        <v>122</v>
      </c>
      <c r="D166" s="330" t="s">
        <v>293</v>
      </c>
      <c r="E166" s="395"/>
      <c r="F166" s="337">
        <f>F167</f>
        <v>40</v>
      </c>
      <c r="G166" s="337">
        <f>G167</f>
        <v>40</v>
      </c>
      <c r="H166" s="337">
        <f>H167</f>
        <v>40</v>
      </c>
    </row>
    <row r="167" spans="1:8" ht="40.799999999999997" customHeight="1">
      <c r="A167" s="338" t="s">
        <v>343</v>
      </c>
      <c r="B167" s="327"/>
      <c r="C167" s="329" t="s">
        <v>122</v>
      </c>
      <c r="D167" s="330" t="s">
        <v>169</v>
      </c>
      <c r="E167" s="327"/>
      <c r="F167" s="326">
        <f t="shared" ref="F167:H169" si="75">SUM(F168)</f>
        <v>40</v>
      </c>
      <c r="G167" s="326">
        <f t="shared" si="43"/>
        <v>40</v>
      </c>
      <c r="H167" s="326">
        <f t="shared" si="75"/>
        <v>40</v>
      </c>
    </row>
    <row r="168" spans="1:8" s="80" customFormat="1" ht="80.400000000000006" customHeight="1">
      <c r="A168" s="380" t="s">
        <v>344</v>
      </c>
      <c r="B168" s="332"/>
      <c r="C168" s="333" t="s">
        <v>122</v>
      </c>
      <c r="D168" s="325" t="s">
        <v>170</v>
      </c>
      <c r="E168" s="367"/>
      <c r="F168" s="334">
        <f>SUM(F169)</f>
        <v>40</v>
      </c>
      <c r="G168" s="326">
        <f t="shared" si="43"/>
        <v>40</v>
      </c>
      <c r="H168" s="334">
        <f t="shared" si="75"/>
        <v>40</v>
      </c>
    </row>
    <row r="169" spans="1:8" s="80" customFormat="1" ht="22.8">
      <c r="A169" s="338" t="s">
        <v>321</v>
      </c>
      <c r="B169" s="332"/>
      <c r="C169" s="333" t="s">
        <v>122</v>
      </c>
      <c r="D169" s="325" t="s">
        <v>170</v>
      </c>
      <c r="E169" s="367"/>
      <c r="F169" s="334">
        <f t="shared" si="75"/>
        <v>40</v>
      </c>
      <c r="G169" s="326">
        <f t="shared" si="43"/>
        <v>40</v>
      </c>
      <c r="H169" s="334">
        <f t="shared" si="75"/>
        <v>40</v>
      </c>
    </row>
    <row r="170" spans="1:8" ht="49.2" customHeight="1">
      <c r="A170" s="339" t="s">
        <v>345</v>
      </c>
      <c r="B170" s="320"/>
      <c r="C170" s="340" t="s">
        <v>122</v>
      </c>
      <c r="D170" s="341" t="s">
        <v>170</v>
      </c>
      <c r="E170" s="319">
        <v>200</v>
      </c>
      <c r="F170" s="335">
        <v>40</v>
      </c>
      <c r="G170" s="335">
        <v>40</v>
      </c>
      <c r="H170" s="335">
        <v>40</v>
      </c>
    </row>
    <row r="171" spans="1:8" ht="92.4">
      <c r="A171" s="346" t="s">
        <v>273</v>
      </c>
      <c r="B171" s="327"/>
      <c r="C171" s="358" t="s">
        <v>122</v>
      </c>
      <c r="D171" s="330" t="s">
        <v>172</v>
      </c>
      <c r="E171" s="327"/>
      <c r="F171" s="326">
        <f t="shared" ref="F171:H175" si="76">SUM(F172)</f>
        <v>0</v>
      </c>
      <c r="G171" s="326">
        <f t="shared" si="43"/>
        <v>0</v>
      </c>
      <c r="H171" s="326">
        <f t="shared" si="76"/>
        <v>0</v>
      </c>
    </row>
    <row r="172" spans="1:8" s="80" customFormat="1">
      <c r="A172" s="338" t="s">
        <v>173</v>
      </c>
      <c r="B172" s="332"/>
      <c r="C172" s="358" t="s">
        <v>122</v>
      </c>
      <c r="D172" s="325" t="s">
        <v>174</v>
      </c>
      <c r="E172" s="367"/>
      <c r="F172" s="326">
        <f t="shared" si="76"/>
        <v>0</v>
      </c>
      <c r="G172" s="326">
        <f t="shared" si="43"/>
        <v>0</v>
      </c>
      <c r="H172" s="326">
        <f t="shared" si="76"/>
        <v>0</v>
      </c>
    </row>
    <row r="173" spans="1:8" s="80" customFormat="1" ht="45.6">
      <c r="A173" s="338" t="s">
        <v>175</v>
      </c>
      <c r="B173" s="332"/>
      <c r="C173" s="358" t="s">
        <v>122</v>
      </c>
      <c r="D173" s="325" t="s">
        <v>176</v>
      </c>
      <c r="E173" s="367"/>
      <c r="F173" s="326">
        <f t="shared" si="76"/>
        <v>0</v>
      </c>
      <c r="G173" s="326">
        <f t="shared" si="43"/>
        <v>0</v>
      </c>
      <c r="H173" s="326">
        <f t="shared" si="76"/>
        <v>0</v>
      </c>
    </row>
    <row r="174" spans="1:8" ht="45.6">
      <c r="A174" s="338" t="s">
        <v>346</v>
      </c>
      <c r="B174" s="327"/>
      <c r="C174" s="358" t="s">
        <v>122</v>
      </c>
      <c r="D174" s="325" t="s">
        <v>177</v>
      </c>
      <c r="E174" s="327"/>
      <c r="F174" s="326">
        <f>SUM(F175)</f>
        <v>0</v>
      </c>
      <c r="G174" s="326">
        <f t="shared" si="43"/>
        <v>0</v>
      </c>
      <c r="H174" s="326">
        <f t="shared" si="76"/>
        <v>0</v>
      </c>
    </row>
    <row r="175" spans="1:8" ht="22.8">
      <c r="A175" s="338" t="s">
        <v>321</v>
      </c>
      <c r="B175" s="320"/>
      <c r="C175" s="333" t="s">
        <v>122</v>
      </c>
      <c r="D175" s="325" t="s">
        <v>177</v>
      </c>
      <c r="E175" s="367"/>
      <c r="F175" s="334">
        <f t="shared" si="76"/>
        <v>0</v>
      </c>
      <c r="G175" s="326">
        <f t="shared" ref="G175:H252" si="77">G176</f>
        <v>0</v>
      </c>
      <c r="H175" s="334">
        <f t="shared" si="76"/>
        <v>0</v>
      </c>
    </row>
    <row r="176" spans="1:8" ht="34.200000000000003" customHeight="1">
      <c r="A176" s="339" t="s">
        <v>347</v>
      </c>
      <c r="B176" s="320"/>
      <c r="C176" s="340" t="s">
        <v>122</v>
      </c>
      <c r="D176" s="341" t="s">
        <v>177</v>
      </c>
      <c r="E176" s="319"/>
      <c r="F176" s="335">
        <v>0</v>
      </c>
      <c r="G176" s="336">
        <v>0</v>
      </c>
      <c r="H176" s="335">
        <v>0</v>
      </c>
    </row>
    <row r="177" spans="1:9" ht="178.2" customHeight="1">
      <c r="A177" s="331" t="s">
        <v>297</v>
      </c>
      <c r="B177" s="327"/>
      <c r="C177" s="358" t="s">
        <v>122</v>
      </c>
      <c r="D177" s="330" t="s">
        <v>294</v>
      </c>
      <c r="E177" s="327"/>
      <c r="F177" s="326">
        <f t="shared" ref="F177:H179" si="78">SUM(F178)</f>
        <v>20</v>
      </c>
      <c r="G177" s="326">
        <f t="shared" si="77"/>
        <v>0</v>
      </c>
      <c r="H177" s="326">
        <f t="shared" si="78"/>
        <v>0</v>
      </c>
      <c r="I177" s="84"/>
    </row>
    <row r="178" spans="1:9" ht="30.6" customHeight="1">
      <c r="A178" s="338" t="s">
        <v>341</v>
      </c>
      <c r="B178" s="327"/>
      <c r="C178" s="358" t="s">
        <v>122</v>
      </c>
      <c r="D178" s="330" t="s">
        <v>295</v>
      </c>
      <c r="E178" s="327"/>
      <c r="F178" s="326">
        <f t="shared" si="78"/>
        <v>20</v>
      </c>
      <c r="G178" s="326">
        <f t="shared" si="77"/>
        <v>0</v>
      </c>
      <c r="H178" s="326">
        <f t="shared" si="78"/>
        <v>0</v>
      </c>
    </row>
    <row r="179" spans="1:9" s="80" customFormat="1" ht="123.6" customHeight="1">
      <c r="A179" s="331" t="s">
        <v>348</v>
      </c>
      <c r="B179" s="332"/>
      <c r="C179" s="333" t="s">
        <v>122</v>
      </c>
      <c r="D179" s="325" t="s">
        <v>296</v>
      </c>
      <c r="E179" s="332"/>
      <c r="F179" s="334">
        <f t="shared" si="78"/>
        <v>20</v>
      </c>
      <c r="G179" s="326">
        <f t="shared" si="77"/>
        <v>0</v>
      </c>
      <c r="H179" s="334">
        <v>0</v>
      </c>
      <c r="I179" s="84"/>
    </row>
    <row r="180" spans="1:9" s="81" customFormat="1" ht="154.80000000000001" customHeight="1">
      <c r="A180" s="331" t="s">
        <v>349</v>
      </c>
      <c r="B180" s="332"/>
      <c r="C180" s="333" t="s">
        <v>122</v>
      </c>
      <c r="D180" s="325" t="s">
        <v>298</v>
      </c>
      <c r="E180" s="332"/>
      <c r="F180" s="334">
        <f>SUM(F181)</f>
        <v>20</v>
      </c>
      <c r="G180" s="326">
        <f t="shared" si="77"/>
        <v>0</v>
      </c>
      <c r="H180" s="334">
        <f t="shared" ref="H180:H181" si="79">SUM(H181)</f>
        <v>0</v>
      </c>
    </row>
    <row r="181" spans="1:9" s="81" customFormat="1" ht="22.8">
      <c r="A181" s="338" t="s">
        <v>321</v>
      </c>
      <c r="B181" s="332"/>
      <c r="C181" s="333" t="s">
        <v>122</v>
      </c>
      <c r="D181" s="325" t="s">
        <v>298</v>
      </c>
      <c r="E181" s="332"/>
      <c r="F181" s="334">
        <f>SUM(F182)</f>
        <v>20</v>
      </c>
      <c r="G181" s="326">
        <f t="shared" si="77"/>
        <v>0</v>
      </c>
      <c r="H181" s="334">
        <f t="shared" si="79"/>
        <v>0</v>
      </c>
    </row>
    <row r="182" spans="1:9" ht="24">
      <c r="A182" s="339" t="s">
        <v>350</v>
      </c>
      <c r="B182" s="320"/>
      <c r="C182" s="340" t="s">
        <v>122</v>
      </c>
      <c r="D182" s="341" t="s">
        <v>298</v>
      </c>
      <c r="E182" s="320">
        <v>200</v>
      </c>
      <c r="F182" s="342">
        <v>20</v>
      </c>
      <c r="G182" s="336">
        <v>0</v>
      </c>
      <c r="H182" s="342">
        <v>0</v>
      </c>
    </row>
    <row r="183" spans="1:9" ht="148.19999999999999">
      <c r="A183" s="338" t="s">
        <v>383</v>
      </c>
      <c r="B183" s="320"/>
      <c r="C183" s="358" t="s">
        <v>122</v>
      </c>
      <c r="D183" s="330" t="s">
        <v>289</v>
      </c>
      <c r="E183" s="377"/>
      <c r="F183" s="334">
        <f>F184</f>
        <v>34.21</v>
      </c>
      <c r="G183" s="326">
        <f t="shared" si="77"/>
        <v>0</v>
      </c>
      <c r="H183" s="396">
        <v>0</v>
      </c>
    </row>
    <row r="184" spans="1:9" ht="27" customHeight="1">
      <c r="A184" s="324" t="s">
        <v>149</v>
      </c>
      <c r="B184" s="320"/>
      <c r="C184" s="358" t="s">
        <v>122</v>
      </c>
      <c r="D184" s="330" t="s">
        <v>290</v>
      </c>
      <c r="E184" s="327"/>
      <c r="F184" s="378">
        <f>F185</f>
        <v>34.21</v>
      </c>
      <c r="G184" s="326">
        <f t="shared" si="77"/>
        <v>0</v>
      </c>
      <c r="H184" s="345">
        <v>0</v>
      </c>
    </row>
    <row r="185" spans="1:9" ht="68.400000000000006">
      <c r="A185" s="338" t="s">
        <v>329</v>
      </c>
      <c r="B185" s="320"/>
      <c r="C185" s="329" t="s">
        <v>122</v>
      </c>
      <c r="D185" s="330" t="s">
        <v>291</v>
      </c>
      <c r="E185" s="327"/>
      <c r="F185" s="334">
        <f>F186</f>
        <v>34.21</v>
      </c>
      <c r="G185" s="326">
        <f t="shared" si="77"/>
        <v>0</v>
      </c>
      <c r="H185" s="345">
        <v>0</v>
      </c>
    </row>
    <row r="186" spans="1:9" ht="57">
      <c r="A186" s="338" t="s">
        <v>351</v>
      </c>
      <c r="B186" s="320"/>
      <c r="C186" s="333" t="s">
        <v>122</v>
      </c>
      <c r="D186" s="325" t="s">
        <v>292</v>
      </c>
      <c r="E186" s="332"/>
      <c r="F186" s="334">
        <f>F187</f>
        <v>34.21</v>
      </c>
      <c r="G186" s="326">
        <f t="shared" si="77"/>
        <v>0</v>
      </c>
      <c r="H186" s="334">
        <f t="shared" ref="H186:H187" si="80">H187</f>
        <v>0</v>
      </c>
    </row>
    <row r="187" spans="1:9" ht="22.8">
      <c r="A187" s="338" t="s">
        <v>321</v>
      </c>
      <c r="B187" s="320"/>
      <c r="C187" s="333" t="s">
        <v>122</v>
      </c>
      <c r="D187" s="325" t="s">
        <v>292</v>
      </c>
      <c r="E187" s="332"/>
      <c r="F187" s="334">
        <f>F188</f>
        <v>34.21</v>
      </c>
      <c r="G187" s="326">
        <f t="shared" si="77"/>
        <v>0</v>
      </c>
      <c r="H187" s="334">
        <f t="shared" si="80"/>
        <v>0</v>
      </c>
    </row>
    <row r="188" spans="1:9" ht="180">
      <c r="A188" s="123" t="s">
        <v>384</v>
      </c>
      <c r="B188" s="320"/>
      <c r="C188" s="340" t="s">
        <v>122</v>
      </c>
      <c r="D188" s="341" t="s">
        <v>292</v>
      </c>
      <c r="E188" s="320">
        <v>200</v>
      </c>
      <c r="F188" s="351">
        <v>34.21</v>
      </c>
      <c r="G188" s="336">
        <v>0</v>
      </c>
      <c r="H188" s="351">
        <v>0</v>
      </c>
    </row>
    <row r="189" spans="1:9" ht="114">
      <c r="A189" s="385" t="s">
        <v>303</v>
      </c>
      <c r="B189" s="320"/>
      <c r="C189" s="333" t="s">
        <v>122</v>
      </c>
      <c r="D189" s="325" t="s">
        <v>300</v>
      </c>
      <c r="E189" s="319"/>
      <c r="F189" s="334">
        <f t="shared" ref="F189:F191" si="81">F190</f>
        <v>800</v>
      </c>
      <c r="G189" s="345">
        <f>G190</f>
        <v>1000</v>
      </c>
      <c r="H189" s="347">
        <f t="shared" ref="H189:H191" si="82">H190</f>
        <v>1500</v>
      </c>
    </row>
    <row r="190" spans="1:9" ht="25.2" customHeight="1">
      <c r="A190" s="324" t="s">
        <v>149</v>
      </c>
      <c r="B190" s="320"/>
      <c r="C190" s="333" t="s">
        <v>122</v>
      </c>
      <c r="D190" s="325" t="s">
        <v>301</v>
      </c>
      <c r="E190" s="319"/>
      <c r="F190" s="334">
        <f t="shared" si="81"/>
        <v>800</v>
      </c>
      <c r="G190" s="345">
        <f t="shared" si="77"/>
        <v>1000</v>
      </c>
      <c r="H190" s="347">
        <f t="shared" si="82"/>
        <v>1500</v>
      </c>
    </row>
    <row r="191" spans="1:9" ht="102" customHeight="1">
      <c r="A191" s="331" t="s">
        <v>304</v>
      </c>
      <c r="B191" s="320"/>
      <c r="C191" s="333" t="s">
        <v>122</v>
      </c>
      <c r="D191" s="325" t="s">
        <v>302</v>
      </c>
      <c r="E191" s="319"/>
      <c r="F191" s="334">
        <f t="shared" si="81"/>
        <v>800</v>
      </c>
      <c r="G191" s="345">
        <f t="shared" si="77"/>
        <v>1000</v>
      </c>
      <c r="H191" s="347">
        <f t="shared" si="82"/>
        <v>1500</v>
      </c>
    </row>
    <row r="192" spans="1:9" ht="46.8">
      <c r="A192" s="324" t="s">
        <v>274</v>
      </c>
      <c r="B192" s="320"/>
      <c r="C192" s="333" t="s">
        <v>122</v>
      </c>
      <c r="D192" s="325" t="s">
        <v>299</v>
      </c>
      <c r="E192" s="319"/>
      <c r="F192" s="334">
        <f>F194</f>
        <v>800</v>
      </c>
      <c r="G192" s="345">
        <f>G194</f>
        <v>1000</v>
      </c>
      <c r="H192" s="347">
        <f t="shared" ref="H192" si="83">H194</f>
        <v>1500</v>
      </c>
    </row>
    <row r="193" spans="1:8" ht="22.8">
      <c r="A193" s="338" t="s">
        <v>321</v>
      </c>
      <c r="B193" s="320"/>
      <c r="C193" s="333" t="s">
        <v>122</v>
      </c>
      <c r="D193" s="325" t="s">
        <v>299</v>
      </c>
      <c r="E193" s="319"/>
      <c r="F193" s="334">
        <f>F194</f>
        <v>800</v>
      </c>
      <c r="G193" s="347">
        <f>G194</f>
        <v>1000</v>
      </c>
      <c r="H193" s="347">
        <f>H194</f>
        <v>1500</v>
      </c>
    </row>
    <row r="194" spans="1:8" ht="48">
      <c r="A194" s="123" t="s">
        <v>305</v>
      </c>
      <c r="B194" s="320"/>
      <c r="C194" s="340" t="s">
        <v>122</v>
      </c>
      <c r="D194" s="341" t="s">
        <v>299</v>
      </c>
      <c r="E194" s="320">
        <v>200</v>
      </c>
      <c r="F194" s="351">
        <v>800</v>
      </c>
      <c r="G194" s="357">
        <v>1000</v>
      </c>
      <c r="H194" s="351">
        <v>1500</v>
      </c>
    </row>
    <row r="195" spans="1:8" s="85" customFormat="1" ht="57">
      <c r="A195" s="359" t="s">
        <v>261</v>
      </c>
      <c r="B195" s="343"/>
      <c r="C195" s="358" t="s">
        <v>122</v>
      </c>
      <c r="D195" s="344" t="s">
        <v>229</v>
      </c>
      <c r="E195" s="343"/>
      <c r="F195" s="345">
        <f>SUM(F196)</f>
        <v>602</v>
      </c>
      <c r="G195" s="326">
        <f t="shared" si="77"/>
        <v>0</v>
      </c>
      <c r="H195" s="345">
        <f t="shared" ref="F195:H199" si="84">SUM(H196)</f>
        <v>0</v>
      </c>
    </row>
    <row r="196" spans="1:8" s="82" customFormat="1">
      <c r="A196" s="324" t="s">
        <v>209</v>
      </c>
      <c r="B196" s="320"/>
      <c r="C196" s="333" t="s">
        <v>122</v>
      </c>
      <c r="D196" s="325" t="s">
        <v>230</v>
      </c>
      <c r="E196" s="332"/>
      <c r="F196" s="334">
        <f t="shared" si="84"/>
        <v>602</v>
      </c>
      <c r="G196" s="326">
        <f t="shared" si="77"/>
        <v>0</v>
      </c>
      <c r="H196" s="334">
        <f t="shared" si="84"/>
        <v>0</v>
      </c>
    </row>
    <row r="197" spans="1:8" s="82" customFormat="1">
      <c r="A197" s="324" t="s">
        <v>209</v>
      </c>
      <c r="B197" s="320"/>
      <c r="C197" s="333" t="s">
        <v>122</v>
      </c>
      <c r="D197" s="325" t="s">
        <v>231</v>
      </c>
      <c r="E197" s="332"/>
      <c r="F197" s="334">
        <f>SUM(F198)</f>
        <v>602</v>
      </c>
      <c r="G197" s="326">
        <f t="shared" si="77"/>
        <v>0</v>
      </c>
      <c r="H197" s="334">
        <f>SUM(H198)</f>
        <v>0</v>
      </c>
    </row>
    <row r="198" spans="1:8" s="82" customFormat="1" ht="38.4" customHeight="1">
      <c r="A198" s="331" t="s">
        <v>274</v>
      </c>
      <c r="B198" s="320"/>
      <c r="C198" s="333" t="s">
        <v>122</v>
      </c>
      <c r="D198" s="325" t="s">
        <v>239</v>
      </c>
      <c r="E198" s="332"/>
      <c r="F198" s="334">
        <f>SUM(F199)</f>
        <v>602</v>
      </c>
      <c r="G198" s="326">
        <f t="shared" si="77"/>
        <v>0</v>
      </c>
      <c r="H198" s="334">
        <f t="shared" si="84"/>
        <v>0</v>
      </c>
    </row>
    <row r="199" spans="1:8" s="82" customFormat="1" ht="22.8">
      <c r="A199" s="338" t="s">
        <v>321</v>
      </c>
      <c r="B199" s="320"/>
      <c r="C199" s="358" t="s">
        <v>122</v>
      </c>
      <c r="D199" s="330" t="s">
        <v>239</v>
      </c>
      <c r="E199" s="332"/>
      <c r="F199" s="334">
        <f>SUM(F200)</f>
        <v>602</v>
      </c>
      <c r="G199" s="326">
        <f t="shared" si="77"/>
        <v>0</v>
      </c>
      <c r="H199" s="334">
        <f t="shared" si="84"/>
        <v>0</v>
      </c>
    </row>
    <row r="200" spans="1:8" s="85" customFormat="1">
      <c r="A200" s="616" t="s">
        <v>322</v>
      </c>
      <c r="B200" s="617"/>
      <c r="C200" s="618" t="s">
        <v>122</v>
      </c>
      <c r="D200" s="409" t="s">
        <v>239</v>
      </c>
      <c r="E200" s="617">
        <v>200</v>
      </c>
      <c r="F200" s="336">
        <v>602</v>
      </c>
      <c r="G200" s="336">
        <v>0</v>
      </c>
      <c r="H200" s="336">
        <v>0</v>
      </c>
    </row>
    <row r="201" spans="1:8" s="418" customFormat="1" ht="28.2">
      <c r="A201" s="421" t="s">
        <v>277</v>
      </c>
      <c r="B201" s="422"/>
      <c r="C201" s="423" t="s">
        <v>126</v>
      </c>
      <c r="D201" s="424"/>
      <c r="E201" s="425"/>
      <c r="F201" s="426">
        <v>0</v>
      </c>
      <c r="G201" s="417">
        <f>G203</f>
        <v>0</v>
      </c>
      <c r="H201" s="426">
        <v>0</v>
      </c>
    </row>
    <row r="202" spans="1:8">
      <c r="A202" s="324" t="s">
        <v>277</v>
      </c>
      <c r="B202" s="320"/>
      <c r="C202" s="397" t="s">
        <v>126</v>
      </c>
      <c r="D202" s="325" t="s">
        <v>286</v>
      </c>
      <c r="E202" s="332"/>
      <c r="F202" s="334">
        <f>F203</f>
        <v>0</v>
      </c>
      <c r="G202" s="334">
        <f>G203</f>
        <v>0</v>
      </c>
      <c r="H202" s="334">
        <f>H203</f>
        <v>0</v>
      </c>
    </row>
    <row r="203" spans="1:8" s="80" customFormat="1" ht="79.8">
      <c r="A203" s="398" t="s">
        <v>352</v>
      </c>
      <c r="B203" s="332"/>
      <c r="C203" s="333" t="s">
        <v>126</v>
      </c>
      <c r="D203" s="325" t="s">
        <v>185</v>
      </c>
      <c r="E203" s="332"/>
      <c r="F203" s="334">
        <v>0</v>
      </c>
      <c r="G203" s="326">
        <f t="shared" si="77"/>
        <v>0</v>
      </c>
      <c r="H203" s="334">
        <v>0</v>
      </c>
    </row>
    <row r="204" spans="1:8" s="80" customFormat="1" ht="28.2" customHeight="1">
      <c r="A204" s="399" t="s">
        <v>149</v>
      </c>
      <c r="B204" s="332"/>
      <c r="C204" s="333" t="s">
        <v>126</v>
      </c>
      <c r="D204" s="325" t="s">
        <v>310</v>
      </c>
      <c r="E204" s="332"/>
      <c r="F204" s="334">
        <v>0</v>
      </c>
      <c r="G204" s="326">
        <f t="shared" si="77"/>
        <v>0</v>
      </c>
      <c r="H204" s="334">
        <v>0</v>
      </c>
    </row>
    <row r="205" spans="1:8" s="80" customFormat="1" ht="96" customHeight="1">
      <c r="A205" s="398" t="s">
        <v>353</v>
      </c>
      <c r="B205" s="332"/>
      <c r="C205" s="333" t="s">
        <v>126</v>
      </c>
      <c r="D205" s="333" t="s">
        <v>186</v>
      </c>
      <c r="E205" s="332"/>
      <c r="F205" s="374">
        <f t="shared" ref="F205:H207" si="85">F206</f>
        <v>0</v>
      </c>
      <c r="G205" s="374">
        <f t="shared" si="85"/>
        <v>0</v>
      </c>
      <c r="H205" s="374">
        <f t="shared" si="85"/>
        <v>0</v>
      </c>
    </row>
    <row r="206" spans="1:8" s="80" customFormat="1" ht="45.6">
      <c r="A206" s="398" t="s">
        <v>278</v>
      </c>
      <c r="B206" s="369"/>
      <c r="C206" s="333" t="s">
        <v>126</v>
      </c>
      <c r="D206" s="333" t="s">
        <v>279</v>
      </c>
      <c r="E206" s="369"/>
      <c r="F206" s="374">
        <f t="shared" si="85"/>
        <v>0</v>
      </c>
      <c r="G206" s="374">
        <f t="shared" si="85"/>
        <v>0</v>
      </c>
      <c r="H206" s="374">
        <f t="shared" si="85"/>
        <v>0</v>
      </c>
    </row>
    <row r="207" spans="1:8" s="80" customFormat="1" ht="34.200000000000003">
      <c r="A207" s="338" t="s">
        <v>354</v>
      </c>
      <c r="B207" s="369"/>
      <c r="C207" s="333" t="s">
        <v>126</v>
      </c>
      <c r="D207" s="333" t="s">
        <v>279</v>
      </c>
      <c r="E207" s="369"/>
      <c r="F207" s="374">
        <f t="shared" si="85"/>
        <v>0</v>
      </c>
      <c r="G207" s="374">
        <f t="shared" si="85"/>
        <v>0</v>
      </c>
      <c r="H207" s="374">
        <f t="shared" si="85"/>
        <v>0</v>
      </c>
    </row>
    <row r="208" spans="1:8" ht="48.6" customHeight="1">
      <c r="A208" s="339" t="s">
        <v>355</v>
      </c>
      <c r="B208" s="320"/>
      <c r="C208" s="340" t="s">
        <v>126</v>
      </c>
      <c r="D208" s="340" t="s">
        <v>279</v>
      </c>
      <c r="E208" s="320">
        <v>600</v>
      </c>
      <c r="F208" s="342">
        <v>0</v>
      </c>
      <c r="G208" s="336">
        <v>0</v>
      </c>
      <c r="H208" s="342">
        <v>0</v>
      </c>
    </row>
    <row r="209" spans="1:8" s="418" customFormat="1" ht="26.4" customHeight="1">
      <c r="A209" s="413" t="s">
        <v>127</v>
      </c>
      <c r="B209" s="414"/>
      <c r="C209" s="419" t="s">
        <v>128</v>
      </c>
      <c r="D209" s="424"/>
      <c r="E209" s="414"/>
      <c r="F209" s="417">
        <f>F210</f>
        <v>812</v>
      </c>
      <c r="G209" s="417">
        <f t="shared" si="77"/>
        <v>500</v>
      </c>
      <c r="H209" s="417">
        <f t="shared" ref="H209" si="86">H210</f>
        <v>500</v>
      </c>
    </row>
    <row r="210" spans="1:8" s="85" customFormat="1">
      <c r="A210" s="324" t="s">
        <v>275</v>
      </c>
      <c r="B210" s="327"/>
      <c r="C210" s="328" t="s">
        <v>130</v>
      </c>
      <c r="D210" s="330" t="s">
        <v>286</v>
      </c>
      <c r="E210" s="327"/>
      <c r="F210" s="326">
        <f>F211+F220</f>
        <v>812</v>
      </c>
      <c r="G210" s="326">
        <f t="shared" si="77"/>
        <v>500</v>
      </c>
      <c r="H210" s="326">
        <f t="shared" ref="H210" si="87">SUM(H211)</f>
        <v>500</v>
      </c>
    </row>
    <row r="211" spans="1:8" ht="115.2">
      <c r="A211" s="324" t="s">
        <v>276</v>
      </c>
      <c r="B211" s="327"/>
      <c r="C211" s="329" t="s">
        <v>130</v>
      </c>
      <c r="D211" s="330" t="s">
        <v>185</v>
      </c>
      <c r="E211" s="327"/>
      <c r="F211" s="334">
        <f t="shared" ref="F211:F212" si="88">F212</f>
        <v>500</v>
      </c>
      <c r="G211" s="326">
        <f t="shared" si="77"/>
        <v>500</v>
      </c>
      <c r="H211" s="326">
        <f t="shared" si="77"/>
        <v>500</v>
      </c>
    </row>
    <row r="212" spans="1:8" ht="25.8" customHeight="1">
      <c r="A212" s="346" t="s">
        <v>149</v>
      </c>
      <c r="B212" s="400"/>
      <c r="C212" s="329" t="s">
        <v>130</v>
      </c>
      <c r="D212" s="330" t="s">
        <v>310</v>
      </c>
      <c r="E212" s="400"/>
      <c r="F212" s="347">
        <f t="shared" si="88"/>
        <v>500</v>
      </c>
      <c r="G212" s="345">
        <f t="shared" si="77"/>
        <v>500</v>
      </c>
      <c r="H212" s="326">
        <f t="shared" si="77"/>
        <v>500</v>
      </c>
    </row>
    <row r="213" spans="1:8" s="80" customFormat="1" ht="91.2" customHeight="1">
      <c r="A213" s="338" t="s">
        <v>353</v>
      </c>
      <c r="B213" s="332" t="s">
        <v>263</v>
      </c>
      <c r="C213" s="333" t="s">
        <v>130</v>
      </c>
      <c r="D213" s="344" t="s">
        <v>186</v>
      </c>
      <c r="E213" s="332">
        <v>600</v>
      </c>
      <c r="F213" s="347">
        <f>F217+F214</f>
        <v>500</v>
      </c>
      <c r="G213" s="347">
        <f t="shared" ref="G213:H213" si="89">G217+G214</f>
        <v>500</v>
      </c>
      <c r="H213" s="347">
        <f t="shared" si="89"/>
        <v>500</v>
      </c>
    </row>
    <row r="214" spans="1:8" s="80" customFormat="1" ht="63" customHeight="1">
      <c r="A214" s="338" t="s">
        <v>392</v>
      </c>
      <c r="B214" s="332"/>
      <c r="C214" s="333" t="s">
        <v>130</v>
      </c>
      <c r="D214" s="391" t="s">
        <v>393</v>
      </c>
      <c r="E214" s="332"/>
      <c r="F214" s="347">
        <f>F215</f>
        <v>14.6</v>
      </c>
      <c r="G214" s="347">
        <f>G215</f>
        <v>0</v>
      </c>
      <c r="H214" s="347">
        <f>H215</f>
        <v>0</v>
      </c>
    </row>
    <row r="215" spans="1:8" s="80" customFormat="1" ht="102.6">
      <c r="A215" s="338" t="s">
        <v>357</v>
      </c>
      <c r="B215" s="332"/>
      <c r="C215" s="333" t="s">
        <v>130</v>
      </c>
      <c r="D215" s="391" t="s">
        <v>393</v>
      </c>
      <c r="E215" s="332"/>
      <c r="F215" s="347">
        <f t="shared" ref="F215:H218" si="90">F216</f>
        <v>14.6</v>
      </c>
      <c r="G215" s="345">
        <v>0</v>
      </c>
      <c r="H215" s="326">
        <v>0</v>
      </c>
    </row>
    <row r="216" spans="1:8" s="80" customFormat="1">
      <c r="A216" s="339" t="s">
        <v>363</v>
      </c>
      <c r="B216" s="332"/>
      <c r="C216" s="284" t="s">
        <v>130</v>
      </c>
      <c r="D216" s="401" t="s">
        <v>393</v>
      </c>
      <c r="E216" s="320">
        <v>600</v>
      </c>
      <c r="F216" s="351">
        <v>14.6</v>
      </c>
      <c r="G216" s="357">
        <v>0</v>
      </c>
      <c r="H216" s="336">
        <v>0</v>
      </c>
    </row>
    <row r="217" spans="1:8" s="80" customFormat="1" ht="148.19999999999999">
      <c r="A217" s="338" t="s">
        <v>356</v>
      </c>
      <c r="B217" s="332"/>
      <c r="C217" s="333" t="s">
        <v>130</v>
      </c>
      <c r="D217" s="325" t="s">
        <v>188</v>
      </c>
      <c r="E217" s="332"/>
      <c r="F217" s="347">
        <f t="shared" si="90"/>
        <v>485.4</v>
      </c>
      <c r="G217" s="347">
        <f t="shared" si="90"/>
        <v>500</v>
      </c>
      <c r="H217" s="334">
        <f t="shared" si="90"/>
        <v>500</v>
      </c>
    </row>
    <row r="218" spans="1:8" s="80" customFormat="1" ht="102.6">
      <c r="A218" s="338" t="s">
        <v>357</v>
      </c>
      <c r="B218" s="332"/>
      <c r="C218" s="333" t="s">
        <v>130</v>
      </c>
      <c r="D218" s="325" t="s">
        <v>188</v>
      </c>
      <c r="E218" s="332"/>
      <c r="F218" s="347">
        <f t="shared" si="90"/>
        <v>485.4</v>
      </c>
      <c r="G218" s="347">
        <f t="shared" si="90"/>
        <v>500</v>
      </c>
      <c r="H218" s="334">
        <f t="shared" si="90"/>
        <v>500</v>
      </c>
    </row>
    <row r="219" spans="1:8" ht="65.400000000000006" customHeight="1">
      <c r="A219" s="507" t="s">
        <v>358</v>
      </c>
      <c r="B219" s="320"/>
      <c r="C219" s="284" t="s">
        <v>130</v>
      </c>
      <c r="D219" s="341" t="s">
        <v>188</v>
      </c>
      <c r="E219" s="319">
        <v>600</v>
      </c>
      <c r="F219" s="353">
        <v>485.4</v>
      </c>
      <c r="G219" s="357">
        <v>500</v>
      </c>
      <c r="H219" s="357">
        <v>500</v>
      </c>
    </row>
    <row r="220" spans="1:8" s="85" customFormat="1" ht="33" customHeight="1">
      <c r="A220" s="612" t="s">
        <v>462</v>
      </c>
      <c r="B220" s="619"/>
      <c r="C220" s="329" t="s">
        <v>130</v>
      </c>
      <c r="D220" s="330" t="s">
        <v>185</v>
      </c>
      <c r="E220" s="620"/>
      <c r="F220" s="504">
        <v>312</v>
      </c>
      <c r="G220" s="504">
        <v>0</v>
      </c>
      <c r="H220" s="504">
        <v>0</v>
      </c>
    </row>
    <row r="221" spans="1:8" ht="33" customHeight="1">
      <c r="A221" s="509" t="s">
        <v>462</v>
      </c>
      <c r="B221" s="500"/>
      <c r="C221" s="333" t="s">
        <v>130</v>
      </c>
      <c r="D221" s="330" t="s">
        <v>310</v>
      </c>
      <c r="E221" s="451"/>
      <c r="F221" s="505">
        <v>312</v>
      </c>
      <c r="G221" s="504">
        <v>0</v>
      </c>
      <c r="H221" s="504">
        <v>0</v>
      </c>
    </row>
    <row r="222" spans="1:8" ht="40.200000000000003" customHeight="1">
      <c r="A222" s="510" t="s">
        <v>462</v>
      </c>
      <c r="B222" s="500"/>
      <c r="C222" s="333" t="s">
        <v>130</v>
      </c>
      <c r="D222" s="502" t="s">
        <v>186</v>
      </c>
      <c r="E222" s="451"/>
      <c r="F222" s="505">
        <v>312</v>
      </c>
      <c r="G222" s="504">
        <v>0</v>
      </c>
      <c r="H222" s="504">
        <v>0</v>
      </c>
    </row>
    <row r="223" spans="1:8" ht="48" customHeight="1">
      <c r="A223" s="511" t="s">
        <v>461</v>
      </c>
      <c r="B223" s="500"/>
      <c r="C223" s="333" t="s">
        <v>130</v>
      </c>
      <c r="D223" s="502" t="s">
        <v>459</v>
      </c>
      <c r="E223" s="451"/>
      <c r="F223" s="505">
        <v>312</v>
      </c>
      <c r="G223" s="504">
        <v>0</v>
      </c>
      <c r="H223" s="504">
        <v>0</v>
      </c>
    </row>
    <row r="224" spans="1:8" ht="21" customHeight="1">
      <c r="A224" s="510" t="s">
        <v>460</v>
      </c>
      <c r="B224" s="500"/>
      <c r="C224" s="284" t="s">
        <v>130</v>
      </c>
      <c r="D224" s="503" t="s">
        <v>459</v>
      </c>
      <c r="E224" s="451">
        <v>400</v>
      </c>
      <c r="F224" s="506">
        <v>312</v>
      </c>
      <c r="G224" s="501">
        <v>0</v>
      </c>
      <c r="H224" s="501">
        <v>0</v>
      </c>
    </row>
    <row r="225" spans="1:8" s="418" customFormat="1" ht="26.4">
      <c r="A225" s="508" t="s">
        <v>131</v>
      </c>
      <c r="B225" s="422"/>
      <c r="C225" s="423" t="s">
        <v>134</v>
      </c>
      <c r="D225" s="427"/>
      <c r="E225" s="428"/>
      <c r="F225" s="429">
        <f t="shared" ref="F225:H228" si="91">SUM(F226)</f>
        <v>1573.2</v>
      </c>
      <c r="G225" s="429">
        <f t="shared" si="91"/>
        <v>1573.26</v>
      </c>
      <c r="H225" s="429">
        <f t="shared" si="91"/>
        <v>1573.26</v>
      </c>
    </row>
    <row r="226" spans="1:8" ht="16.2" customHeight="1">
      <c r="A226" s="338" t="s">
        <v>133</v>
      </c>
      <c r="B226" s="320"/>
      <c r="C226" s="333" t="s">
        <v>134</v>
      </c>
      <c r="D226" s="330" t="s">
        <v>286</v>
      </c>
      <c r="E226" s="332"/>
      <c r="F226" s="402">
        <f t="shared" si="91"/>
        <v>1573.2</v>
      </c>
      <c r="G226" s="345">
        <f t="shared" si="77"/>
        <v>1573.26</v>
      </c>
      <c r="H226" s="402">
        <f t="shared" ref="H226:H228" si="92">SUM(H227)</f>
        <v>1573.26</v>
      </c>
    </row>
    <row r="227" spans="1:8" ht="48.6" customHeight="1">
      <c r="A227" s="338" t="s">
        <v>235</v>
      </c>
      <c r="B227" s="320"/>
      <c r="C227" s="329">
        <v>1001</v>
      </c>
      <c r="D227" s="330" t="s">
        <v>229</v>
      </c>
      <c r="E227" s="319"/>
      <c r="F227" s="402">
        <f t="shared" si="91"/>
        <v>1573.2</v>
      </c>
      <c r="G227" s="345">
        <f t="shared" si="77"/>
        <v>1573.26</v>
      </c>
      <c r="H227" s="402">
        <f t="shared" si="92"/>
        <v>1573.26</v>
      </c>
    </row>
    <row r="228" spans="1:8" ht="18.600000000000001" customHeight="1">
      <c r="A228" s="324" t="s">
        <v>209</v>
      </c>
      <c r="B228" s="320"/>
      <c r="C228" s="329">
        <v>1001</v>
      </c>
      <c r="D228" s="330" t="s">
        <v>230</v>
      </c>
      <c r="E228" s="319"/>
      <c r="F228" s="402">
        <f t="shared" si="91"/>
        <v>1573.2</v>
      </c>
      <c r="G228" s="345">
        <f t="shared" si="77"/>
        <v>1573.26</v>
      </c>
      <c r="H228" s="402">
        <f t="shared" si="92"/>
        <v>1573.26</v>
      </c>
    </row>
    <row r="229" spans="1:8">
      <c r="A229" s="324" t="s">
        <v>209</v>
      </c>
      <c r="B229" s="327"/>
      <c r="C229" s="329">
        <v>1001</v>
      </c>
      <c r="D229" s="330" t="s">
        <v>231</v>
      </c>
      <c r="E229" s="327"/>
      <c r="F229" s="402">
        <f>SUM(F230)</f>
        <v>1573.2</v>
      </c>
      <c r="G229" s="345">
        <f t="shared" si="77"/>
        <v>1573.26</v>
      </c>
      <c r="H229" s="402">
        <f t="shared" ref="H229" si="93">SUM(H230)</f>
        <v>1573.26</v>
      </c>
    </row>
    <row r="230" spans="1:8" s="80" customFormat="1" ht="24">
      <c r="A230" s="324" t="s">
        <v>240</v>
      </c>
      <c r="B230" s="332"/>
      <c r="C230" s="333">
        <v>1001</v>
      </c>
      <c r="D230" s="325" t="s">
        <v>241</v>
      </c>
      <c r="E230" s="403"/>
      <c r="F230" s="402">
        <f>SUM(F231)</f>
        <v>1573.2</v>
      </c>
      <c r="G230" s="402">
        <f>SUM(G231)</f>
        <v>1573.26</v>
      </c>
      <c r="H230" s="402">
        <f>SUM(H231)</f>
        <v>1573.26</v>
      </c>
    </row>
    <row r="231" spans="1:8" ht="25.8" customHeight="1">
      <c r="A231" s="338" t="s">
        <v>359</v>
      </c>
      <c r="B231" s="320"/>
      <c r="C231" s="333">
        <v>1001</v>
      </c>
      <c r="D231" s="325" t="s">
        <v>241</v>
      </c>
      <c r="F231" s="402">
        <f>SUM(F232)</f>
        <v>1573.2</v>
      </c>
      <c r="G231" s="402">
        <f>SUM(G232)</f>
        <v>1573.26</v>
      </c>
      <c r="H231" s="402">
        <f>SUM(H232)</f>
        <v>1573.26</v>
      </c>
    </row>
    <row r="232" spans="1:8" ht="36">
      <c r="A232" s="339" t="s">
        <v>360</v>
      </c>
      <c r="B232" s="327"/>
      <c r="C232" s="340">
        <v>1001</v>
      </c>
      <c r="D232" s="341" t="s">
        <v>241</v>
      </c>
      <c r="E232" s="404">
        <v>300</v>
      </c>
      <c r="F232" s="405">
        <v>1573.2</v>
      </c>
      <c r="G232" s="405">
        <v>1573.26</v>
      </c>
      <c r="H232" s="405">
        <v>1573.26</v>
      </c>
    </row>
    <row r="233" spans="1:8" ht="16.2" customHeight="1">
      <c r="A233" s="338" t="s">
        <v>361</v>
      </c>
      <c r="B233" s="327"/>
      <c r="C233" s="329">
        <v>1004</v>
      </c>
      <c r="D233" s="330" t="s">
        <v>286</v>
      </c>
      <c r="E233" s="377"/>
      <c r="F233" s="406">
        <f>F234</f>
        <v>0</v>
      </c>
      <c r="G233" s="345">
        <f>G234</f>
        <v>0</v>
      </c>
      <c r="H233" s="406">
        <f>H234</f>
        <v>0</v>
      </c>
    </row>
    <row r="234" spans="1:8" ht="147" customHeight="1">
      <c r="A234" s="331" t="s">
        <v>195</v>
      </c>
      <c r="B234" s="320"/>
      <c r="C234" s="329">
        <v>1004</v>
      </c>
      <c r="D234" s="330" t="s">
        <v>194</v>
      </c>
      <c r="E234" s="377"/>
      <c r="F234" s="406">
        <f t="shared" ref="F234" si="94">F235</f>
        <v>0</v>
      </c>
      <c r="G234" s="345">
        <f t="shared" si="77"/>
        <v>0</v>
      </c>
      <c r="H234" s="406">
        <f t="shared" ref="H234" si="95">H235</f>
        <v>0</v>
      </c>
    </row>
    <row r="235" spans="1:8">
      <c r="A235" s="338" t="s">
        <v>342</v>
      </c>
      <c r="B235" s="327"/>
      <c r="C235" s="329">
        <v>1004</v>
      </c>
      <c r="D235" s="330" t="s">
        <v>196</v>
      </c>
      <c r="E235" s="377"/>
      <c r="F235" s="406">
        <f>F236</f>
        <v>0</v>
      </c>
      <c r="G235" s="345">
        <f t="shared" si="77"/>
        <v>0</v>
      </c>
      <c r="H235" s="384">
        <f t="shared" ref="H235" si="96">H236</f>
        <v>0</v>
      </c>
    </row>
    <row r="236" spans="1:8" s="80" customFormat="1" ht="57">
      <c r="A236" s="338" t="s">
        <v>362</v>
      </c>
      <c r="B236" s="332"/>
      <c r="C236" s="333">
        <v>1004</v>
      </c>
      <c r="D236" s="325" t="s">
        <v>197</v>
      </c>
      <c r="E236" s="332"/>
      <c r="F236" s="347">
        <f>SUM(F237)</f>
        <v>0</v>
      </c>
      <c r="G236" s="345">
        <f t="shared" si="77"/>
        <v>0</v>
      </c>
      <c r="H236" s="334">
        <f t="shared" ref="H236:H237" si="97">SUM(H237)</f>
        <v>0</v>
      </c>
    </row>
    <row r="237" spans="1:8" s="83" customFormat="1" ht="34.200000000000003">
      <c r="A237" s="381" t="s">
        <v>198</v>
      </c>
      <c r="B237" s="407"/>
      <c r="C237" s="333">
        <v>1004</v>
      </c>
      <c r="D237" s="325" t="s">
        <v>199</v>
      </c>
      <c r="E237" s="403"/>
      <c r="F237" s="408">
        <f>SUM(F238)</f>
        <v>0</v>
      </c>
      <c r="G237" s="384">
        <f t="shared" si="77"/>
        <v>0</v>
      </c>
      <c r="H237" s="408">
        <f t="shared" si="97"/>
        <v>0</v>
      </c>
    </row>
    <row r="238" spans="1:8" ht="24">
      <c r="A238" s="324" t="s">
        <v>200</v>
      </c>
      <c r="B238" s="320"/>
      <c r="C238" s="333">
        <v>1004</v>
      </c>
      <c r="D238" s="325" t="s">
        <v>199</v>
      </c>
      <c r="F238" s="334">
        <f>F239</f>
        <v>0</v>
      </c>
      <c r="G238" s="334">
        <f>G239</f>
        <v>0</v>
      </c>
      <c r="H238" s="334">
        <f>H239</f>
        <v>0</v>
      </c>
    </row>
    <row r="239" spans="1:8" ht="48" customHeight="1">
      <c r="A239" s="339" t="s">
        <v>345</v>
      </c>
      <c r="B239" s="320"/>
      <c r="C239" s="340" t="s">
        <v>136</v>
      </c>
      <c r="D239" s="341" t="s">
        <v>199</v>
      </c>
      <c r="E239" s="320">
        <v>300</v>
      </c>
      <c r="F239" s="342">
        <v>0</v>
      </c>
      <c r="G239" s="336">
        <v>0</v>
      </c>
      <c r="H239" s="336">
        <v>0</v>
      </c>
    </row>
    <row r="240" spans="1:8" s="418" customFormat="1" ht="24">
      <c r="A240" s="413" t="s">
        <v>137</v>
      </c>
      <c r="B240" s="414"/>
      <c r="C240" s="419" t="s">
        <v>140</v>
      </c>
      <c r="D240" s="424"/>
      <c r="E240" s="414"/>
      <c r="F240" s="417">
        <f t="shared" ref="F240:H252" si="98">SUM(F241)</f>
        <v>1255.8500000000001</v>
      </c>
      <c r="G240" s="417">
        <f>G241</f>
        <v>1000</v>
      </c>
      <c r="H240" s="417">
        <f t="shared" si="98"/>
        <v>1000</v>
      </c>
    </row>
    <row r="241" spans="1:8">
      <c r="A241" s="324" t="s">
        <v>139</v>
      </c>
      <c r="B241" s="327"/>
      <c r="C241" s="328">
        <v>1101</v>
      </c>
      <c r="D241" s="330" t="s">
        <v>286</v>
      </c>
      <c r="E241" s="327"/>
      <c r="F241" s="345">
        <f>SUM(F242+F248)</f>
        <v>1255.8500000000001</v>
      </c>
      <c r="G241" s="326">
        <f t="shared" si="77"/>
        <v>1000</v>
      </c>
      <c r="H241" s="326">
        <f t="shared" ref="H241" si="99">SUM(H242+H248)</f>
        <v>1000</v>
      </c>
    </row>
    <row r="242" spans="1:8" s="80" customFormat="1" ht="45.6">
      <c r="A242" s="338" t="s">
        <v>235</v>
      </c>
      <c r="B242" s="332"/>
      <c r="C242" s="333">
        <v>1101</v>
      </c>
      <c r="D242" s="330" t="s">
        <v>229</v>
      </c>
      <c r="E242" s="367"/>
      <c r="F242" s="347">
        <f>SUM(F243)</f>
        <v>1242.7</v>
      </c>
      <c r="G242" s="326">
        <f t="shared" si="77"/>
        <v>1000</v>
      </c>
      <c r="H242" s="334">
        <f t="shared" si="98"/>
        <v>1000</v>
      </c>
    </row>
    <row r="243" spans="1:8" s="80" customFormat="1" ht="28.2" customHeight="1">
      <c r="A243" s="338" t="s">
        <v>209</v>
      </c>
      <c r="B243" s="332"/>
      <c r="C243" s="333">
        <v>1101</v>
      </c>
      <c r="D243" s="330" t="s">
        <v>230</v>
      </c>
      <c r="E243" s="367"/>
      <c r="F243" s="347">
        <f t="shared" si="98"/>
        <v>1242.7</v>
      </c>
      <c r="G243" s="326">
        <f t="shared" si="77"/>
        <v>1000</v>
      </c>
      <c r="H243" s="334">
        <f t="shared" si="98"/>
        <v>1000</v>
      </c>
    </row>
    <row r="244" spans="1:8" s="80" customFormat="1" ht="28.8" customHeight="1">
      <c r="A244" s="338" t="s">
        <v>209</v>
      </c>
      <c r="B244" s="332"/>
      <c r="C244" s="333">
        <v>1101</v>
      </c>
      <c r="D244" s="330" t="s">
        <v>231</v>
      </c>
      <c r="E244" s="367"/>
      <c r="F244" s="347">
        <f>SUM(F246)</f>
        <v>1242.7</v>
      </c>
      <c r="G244" s="326">
        <f>G246</f>
        <v>1000</v>
      </c>
      <c r="H244" s="334">
        <f>SUM(H246)</f>
        <v>1000</v>
      </c>
    </row>
    <row r="245" spans="1:8" s="80" customFormat="1" ht="61.8" customHeight="1">
      <c r="A245" s="338" t="s">
        <v>262</v>
      </c>
      <c r="B245" s="332"/>
      <c r="C245" s="333">
        <v>1101</v>
      </c>
      <c r="D245" s="330" t="s">
        <v>242</v>
      </c>
      <c r="E245" s="332"/>
      <c r="F245" s="347">
        <f>SUM(F246)</f>
        <v>1242.7</v>
      </c>
      <c r="G245" s="326">
        <f>G246</f>
        <v>1000</v>
      </c>
      <c r="H245" s="334">
        <f>SUM(H246)</f>
        <v>1000</v>
      </c>
    </row>
    <row r="246" spans="1:8" ht="102.6">
      <c r="A246" s="338" t="s">
        <v>357</v>
      </c>
      <c r="B246" s="320"/>
      <c r="C246" s="333">
        <v>1101</v>
      </c>
      <c r="D246" s="330" t="s">
        <v>242</v>
      </c>
      <c r="F246" s="347">
        <f>SUM(F247)</f>
        <v>1242.7</v>
      </c>
      <c r="G246" s="326">
        <f>G247</f>
        <v>1000</v>
      </c>
      <c r="H246" s="334">
        <f>SUM(H247)</f>
        <v>1000</v>
      </c>
    </row>
    <row r="247" spans="1:8">
      <c r="A247" s="339" t="s">
        <v>363</v>
      </c>
      <c r="B247" s="320"/>
      <c r="C247" s="340" t="s">
        <v>140</v>
      </c>
      <c r="D247" s="409" t="s">
        <v>242</v>
      </c>
      <c r="E247" s="319">
        <v>600</v>
      </c>
      <c r="F247" s="353">
        <v>1242.7</v>
      </c>
      <c r="G247" s="336">
        <v>1000</v>
      </c>
      <c r="H247" s="335">
        <v>1000</v>
      </c>
    </row>
    <row r="248" spans="1:8" s="80" customFormat="1" ht="151.19999999999999" customHeight="1">
      <c r="A248" s="338" t="s">
        <v>383</v>
      </c>
      <c r="B248" s="407"/>
      <c r="C248" s="333">
        <v>1101</v>
      </c>
      <c r="D248" s="325" t="s">
        <v>289</v>
      </c>
      <c r="E248" s="332"/>
      <c r="F248" s="347">
        <f t="shared" si="98"/>
        <v>13.15</v>
      </c>
      <c r="G248" s="326">
        <f t="shared" si="77"/>
        <v>0</v>
      </c>
      <c r="H248" s="334">
        <f t="shared" si="98"/>
        <v>0</v>
      </c>
    </row>
    <row r="249" spans="1:8" ht="25.8" customHeight="1">
      <c r="A249" s="324" t="s">
        <v>149</v>
      </c>
      <c r="B249" s="320"/>
      <c r="C249" s="333">
        <v>1101</v>
      </c>
      <c r="D249" s="325" t="s">
        <v>290</v>
      </c>
      <c r="E249" s="332"/>
      <c r="F249" s="347">
        <f t="shared" si="98"/>
        <v>13.15</v>
      </c>
      <c r="G249" s="326">
        <f t="shared" si="77"/>
        <v>0</v>
      </c>
      <c r="H249" s="334">
        <f t="shared" si="98"/>
        <v>0</v>
      </c>
    </row>
    <row r="250" spans="1:8" s="80" customFormat="1" ht="68.400000000000006">
      <c r="A250" s="338" t="s">
        <v>329</v>
      </c>
      <c r="B250" s="332"/>
      <c r="C250" s="333">
        <v>1101</v>
      </c>
      <c r="D250" s="325" t="s">
        <v>291</v>
      </c>
      <c r="E250" s="332"/>
      <c r="F250" s="347">
        <f t="shared" si="98"/>
        <v>13.15</v>
      </c>
      <c r="G250" s="326">
        <f t="shared" si="77"/>
        <v>0</v>
      </c>
      <c r="H250" s="334">
        <f t="shared" si="98"/>
        <v>0</v>
      </c>
    </row>
    <row r="251" spans="1:8" ht="57">
      <c r="A251" s="338" t="s">
        <v>351</v>
      </c>
      <c r="B251" s="320"/>
      <c r="C251" s="333">
        <v>1101</v>
      </c>
      <c r="D251" s="325" t="s">
        <v>292</v>
      </c>
      <c r="E251" s="320"/>
      <c r="F251" s="347">
        <f t="shared" si="98"/>
        <v>13.15</v>
      </c>
      <c r="G251" s="326">
        <f t="shared" si="77"/>
        <v>0</v>
      </c>
      <c r="H251" s="334">
        <f t="shared" si="98"/>
        <v>0</v>
      </c>
    </row>
    <row r="252" spans="1:8" ht="22.8">
      <c r="A252" s="338" t="s">
        <v>321</v>
      </c>
      <c r="B252" s="320"/>
      <c r="C252" s="333">
        <v>1101</v>
      </c>
      <c r="D252" s="325" t="s">
        <v>292</v>
      </c>
      <c r="E252" s="332"/>
      <c r="F252" s="347">
        <v>13.15</v>
      </c>
      <c r="G252" s="326">
        <f t="shared" si="77"/>
        <v>0</v>
      </c>
      <c r="H252" s="334">
        <f t="shared" si="98"/>
        <v>0</v>
      </c>
    </row>
    <row r="253" spans="1:8" ht="180">
      <c r="A253" s="123" t="s">
        <v>384</v>
      </c>
      <c r="B253" s="320"/>
      <c r="C253" s="284">
        <v>1101</v>
      </c>
      <c r="D253" s="341" t="s">
        <v>292</v>
      </c>
      <c r="E253" s="319">
        <v>200</v>
      </c>
      <c r="F253" s="351">
        <v>13.15</v>
      </c>
      <c r="G253" s="336">
        <v>0</v>
      </c>
      <c r="H253" s="342">
        <v>0</v>
      </c>
    </row>
    <row r="254" spans="1:8" ht="24.6">
      <c r="A254" s="410" t="s">
        <v>141</v>
      </c>
      <c r="B254" s="320"/>
      <c r="C254" s="318"/>
      <c r="E254" s="319"/>
      <c r="F254" s="335"/>
      <c r="G254" s="336">
        <v>425.5</v>
      </c>
      <c r="H254" s="335">
        <v>859</v>
      </c>
    </row>
    <row r="255" spans="1:8">
      <c r="A255" s="324" t="s">
        <v>142</v>
      </c>
      <c r="B255" s="327"/>
      <c r="C255" s="328"/>
      <c r="D255" s="316"/>
      <c r="E255" s="327"/>
      <c r="F255" s="326">
        <f>SUM(F12)</f>
        <v>18693.400000000001</v>
      </c>
      <c r="G255" s="326">
        <f>SUM(G12)</f>
        <v>17018.260000000002</v>
      </c>
      <c r="H255" s="326">
        <f t="shared" ref="H255" si="100">SUM(H12)</f>
        <v>17180.559999999998</v>
      </c>
    </row>
    <row r="256" spans="1:8">
      <c r="C256" s="314"/>
      <c r="D256" s="411"/>
    </row>
    <row r="263" spans="7:8">
      <c r="G263" s="412"/>
      <c r="H263" s="412"/>
    </row>
  </sheetData>
  <mergeCells count="7">
    <mergeCell ref="F9:H9"/>
    <mergeCell ref="A6:H6"/>
    <mergeCell ref="A7:H7"/>
    <mergeCell ref="F2:H2"/>
    <mergeCell ref="F3:H3"/>
    <mergeCell ref="E4:H4"/>
    <mergeCell ref="F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'Прил 9'!_Hlk212642861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2025-11-11T11:37:13Z</cp:lastPrinted>
  <dcterms:created xsi:type="dcterms:W3CDTF">2025-11-06T12:53:30Z</dcterms:created>
  <dcterms:modified xsi:type="dcterms:W3CDTF">2025-12-29T07:50:52Z</dcterms:modified>
</cp:coreProperties>
</file>